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
    </mc:Choice>
  </mc:AlternateContent>
  <bookViews>
    <workbookView xWindow="0" yWindow="0" windowWidth="28800" windowHeight="11100"/>
  </bookViews>
  <sheets>
    <sheet name="Cost Estimate" sheetId="1" r:id="rId1"/>
    <sheet name="Assumptions" sheetId="4" r:id="rId2"/>
    <sheet name="Grant Application Summary" sheetId="5" r:id="rId3"/>
    <sheet name="Expenditure Profile" sheetId="6" r:id="rId4"/>
    <sheet name="Calculation Sheet" sheetId="7" r:id="rId5"/>
  </sheets>
  <definedNames>
    <definedName name="_xlnm.Print_Area" localSheetId="1">Assumptions!$B$1:$AB$68</definedName>
    <definedName name="_xlnm.Print_Area" localSheetId="0">'Cost Estimate'!$A$1:$AA$86</definedName>
    <definedName name="_xlnm.Print_Area" localSheetId="3">'Expenditure Profile'!$B$1:$Z$64</definedName>
    <definedName name="_xlnm.Print_Area" localSheetId="2">'Grant Application Summary'!$A$1:$AB$33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1" l="1"/>
  <c r="J47" i="1"/>
  <c r="I47" i="1"/>
  <c r="E31" i="6"/>
  <c r="F11" i="7" l="1"/>
  <c r="F9" i="7"/>
  <c r="F7" i="7"/>
  <c r="F5" i="7"/>
  <c r="F40" i="7" s="1"/>
  <c r="J40" i="1" l="1"/>
  <c r="J39" i="1"/>
  <c r="J38" i="1"/>
  <c r="J37" i="1"/>
  <c r="J36" i="1"/>
  <c r="J35" i="1"/>
  <c r="E12" i="6"/>
  <c r="E8" i="6"/>
  <c r="E6" i="6"/>
  <c r="G17" i="6"/>
  <c r="G18" i="6" s="1"/>
  <c r="G19" i="6" s="1"/>
  <c r="G20" i="6" s="1"/>
  <c r="J10" i="5" l="1"/>
  <c r="D14" i="5"/>
  <c r="D12" i="5"/>
  <c r="D10" i="5"/>
  <c r="J12" i="5"/>
  <c r="J14" i="5"/>
  <c r="D8" i="5"/>
  <c r="I18" i="5"/>
  <c r="J18" i="5" s="1"/>
  <c r="I19" i="5"/>
  <c r="J19" i="5" s="1"/>
  <c r="I20" i="5"/>
  <c r="J20" i="5" s="1"/>
  <c r="I21" i="5"/>
  <c r="J21" i="5" s="1"/>
  <c r="I23" i="5"/>
  <c r="J23" i="5" s="1"/>
  <c r="J34" i="1"/>
  <c r="I17" i="5" s="1"/>
  <c r="J17" i="5" s="1"/>
  <c r="E15" i="4"/>
  <c r="E13" i="4"/>
  <c r="E11" i="4"/>
  <c r="E9" i="4"/>
  <c r="E7" i="4"/>
  <c r="J33" i="1" l="1"/>
  <c r="J42" i="1"/>
  <c r="J30" i="1"/>
  <c r="J31" i="1" s="1"/>
  <c r="I41" i="1" l="1"/>
  <c r="J41" i="1" s="1"/>
  <c r="J43" i="1" s="1"/>
  <c r="I53" i="1"/>
  <c r="J53" i="1" s="1"/>
  <c r="J27" i="5" s="1"/>
  <c r="I45" i="1" l="1"/>
  <c r="J45" i="1" s="1"/>
  <c r="I46" i="1" l="1"/>
  <c r="J46" i="1" s="1"/>
  <c r="I52" i="1" s="1"/>
  <c r="J52" i="1" l="1"/>
  <c r="J26" i="5" s="1"/>
  <c r="I22" i="5"/>
  <c r="J22" i="5" s="1"/>
  <c r="J25" i="5" s="1"/>
  <c r="J50" i="1"/>
  <c r="J57" i="1" s="1"/>
  <c r="J30" i="5" l="1"/>
  <c r="E10" i="6"/>
  <c r="G21" i="6" s="1"/>
  <c r="G22" i="6" s="1"/>
  <c r="G23" i="6" s="1"/>
  <c r="G24" i="6" s="1"/>
  <c r="G25" i="6" s="1"/>
  <c r="G26" i="6" s="1"/>
  <c r="G27" i="6" s="1"/>
  <c r="G28" i="6" s="1"/>
  <c r="G29" i="6" s="1"/>
  <c r="G30" i="6" s="1"/>
  <c r="G31" i="6" s="1"/>
  <c r="G32" i="6" l="1"/>
  <c r="J59" i="1"/>
  <c r="J60" i="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<sst xmlns="http://schemas.openxmlformats.org/spreadsheetml/2006/main" count="295" uniqueCount="186">
  <si>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</si>
  <si>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</si>
  <si>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</si>
  <si>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</si>
  <si>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</si>
  <si>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</si>
  <si>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</si>
  <si>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</si>
  <si>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</si>
  <si>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</si>
  <si>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</si>
  <si>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</si>
  <si>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</si>
  <si>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</si>
  <si>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</si>
  <si>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</si>
  <si>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</si>
  <si>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</si>
  <si>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</si>
  <si>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</si>
  <si>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</si>
  <si>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</si>
  <si>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</si>
  <si>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</si>
  <si>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</si>
  <si>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</si>
  <si>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</si>
  <si>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</si>
  <si>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</si>
  <si>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</si>
  <si>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</si>
  <si>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</si>
  <si>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</si>
  <si>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</si>
  <si>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</si>
  <si>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</si>
  <si>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</si>
  <si>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</si>
  <si>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</si>
  <si>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</si>
  <si>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</si>
  <si>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</si>
  <si>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</si>
  <si>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</si>
  <si>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</si>
  <si>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</si>
  <si>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</si>
  <si>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</si>
  <si>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</si>
  <si>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</si>
  <si>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</si>
  <si>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</si>
  <si>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</si>
  <si>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</si>
  <si>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</si>
  <si>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</si>
  <si>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</si>
  <si>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</si>
  <si>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</si>
  <si>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</si>
  <si>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</si>
  <si>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</si>
  <si>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</si>
  <si>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</si>
  <si>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</si>
  <si>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</si>
  <si>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</si>
  <si>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 xml:space="preserve">Any other relevant information, general assumptions, exclusions or inclusions that have been used to develop the cost estimate shall be included in this section. </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</si>
  <si>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</si>
  <si>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</si>
  <si>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</si>
  <si>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</si>
  <si>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</si>
  <si>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</si>
  <si>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</si>
  <si>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</si>
  <si>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</si>
  <si>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</si>
  <si>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</si>
  <si>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</si>
  <si>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</si>
  <si>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</si>
  <si>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</si>
  <si>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</si>
  <si>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</si>
  <si>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</si>
  <si>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</si>
  <si>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</si>
  <si>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</si>
  <si>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</si>
  <si>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</si>
  <si>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</si>
  <si>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</si>
  <si>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</si>
  <si>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</si>
  <si>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</si>
  <si>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</si>
  <si>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</si>
  <si>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</si>
  <si>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</si>
  <si>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</si>
  <si>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</si>
  <si>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</si>
  <si>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</si>
  <si>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</si>
  <si>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</si>
  <si>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</si>
  <si>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</si>
  <si>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Guidance Notes</t>
  </si>
  <si>
    <t>NTA</t>
  </si>
  <si>
    <t>South Dublin Council</t>
  </si>
  <si>
    <t>Sally Gate - South Dublin Council</t>
  </si>
  <si>
    <t xml:space="preserve">Approving authority is always NTA: Date application is submitted </t>
  </si>
  <si>
    <t>SA confirm the project code</t>
  </si>
  <si>
    <t>SA to estimate the costs - confirm in assumptions tab the m2 take and the estimated rate</t>
  </si>
  <si>
    <t>SA to confirm admin costs (design teams etc …)</t>
  </si>
  <si>
    <t>SA to insert mainline length = this will automatically confirm the € / KM</t>
  </si>
  <si>
    <t>SA to list as noted below</t>
  </si>
  <si>
    <t>No action required - the text is carried forward automatically from the Cost Estimate tab</t>
  </si>
  <si>
    <t>SA to give as much information as possible</t>
  </si>
  <si>
    <t>SA to give programme information as per dates in Cost Estimate tab</t>
  </si>
  <si>
    <t xml:space="preserve">We have inlcued traffic management costs so as to expediate works on site and also eliminate risks (traffic accidents) </t>
  </si>
  <si>
    <t>SA to provide if any additional information is required to be completed</t>
  </si>
  <si>
    <t>Ref</t>
  </si>
  <si>
    <t>Description</t>
  </si>
  <si>
    <t>QTY</t>
  </si>
  <si>
    <t>Unit</t>
  </si>
  <si>
    <t>Rate</t>
  </si>
  <si>
    <t>Total</t>
  </si>
  <si>
    <t>23% applies to preparation costs (design teams as an example): No VAT should be applied if design is in-house with the SA</t>
  </si>
  <si>
    <t>(no Risk Register (form 004) is required</t>
  </si>
  <si>
    <t>Sally Gates</t>
  </si>
  <si>
    <t>Michael Bunny</t>
  </si>
  <si>
    <t>SA to sign off (2 parties within their organisation)</t>
  </si>
  <si>
    <t>Sponsoring Agency (SA) to list out the project title</t>
  </si>
  <si>
    <t>* All cells in purple - input is required</t>
  </si>
  <si>
    <t>Identify location - include co-ordinates if available</t>
  </si>
  <si>
    <t>If backup is available - use the Calculation sheet tab - If no back-up give explanation to costing source as per excel line B62 below</t>
  </si>
  <si>
    <t>SA to confirm the total length of construction: List impact rating on scale 1 to 5 (5 been the highest - click the cell for dropdown if applicable) - leave blank if N/A</t>
  </si>
  <si>
    <t>SA to note - certain VAT rules apply to land take - refer to the link in line C54 to determine if VAT is applicable to your project</t>
  </si>
  <si>
    <t>SA to allow costs (estimate) for TM (if applicable to there project)</t>
  </si>
  <si>
    <t>SA to outline (brief) project scope of works</t>
  </si>
  <si>
    <t>Add VAT @ 13.5%</t>
  </si>
  <si>
    <t>Add VAT @ 23%</t>
  </si>
  <si>
    <t>Add VAT on Land (If Applicable)</t>
  </si>
  <si>
    <t>SA to include if applicable pending Revenue rules</t>
  </si>
  <si>
    <t>SA = local authority (or Irish Rail / Bus Éireann etc ...) submitting the application: Base date is the quarter period (Q1 = Jan / Feb / march: Q2 = Apr / May / June: Q3 = July / Aug / Sept: Q4 = Oct / Nov / Dec)</t>
  </si>
  <si>
    <t>item</t>
  </si>
  <si>
    <t>SA to confirm potential start on site (Quarter): SA to confirm estimated construction period</t>
  </si>
  <si>
    <t>SA to give information on estimated costs / quantity if land take (m2) / negotiations if any that have occurred / flag any issues</t>
  </si>
  <si>
    <t>SA to confirm width: SA to confirm if land take is required</t>
  </si>
  <si>
    <t>13.5% VAT is applied to the construction estimate / Traffic MGT / inflation allowance / contingency allowance</t>
  </si>
  <si>
    <t>*** Figures are illustrative only ***</t>
  </si>
  <si>
    <t>*** Figures are illustrative ***</t>
  </si>
  <si>
    <t>M</t>
  </si>
  <si>
    <t>Nr</t>
  </si>
  <si>
    <t>M2</t>
  </si>
  <si>
    <t>SA to confirm - refer to contingency calculator (form 001) -36% is as per the worked example (note, contingency allownce should always be included)</t>
  </si>
  <si>
    <t xml:space="preserve">SA to include costs for design / administration costs </t>
  </si>
  <si>
    <t>(example purposes - the cost estimate includes for design team / consultant)</t>
  </si>
  <si>
    <t xml:space="preserve">SA to confirm if traffic management (TM) is included or not (not required) - If TM was not required, state TM is not required on site </t>
  </si>
  <si>
    <t>Highways Improvement for Urban Environment</t>
  </si>
  <si>
    <t>DLR/12/0015A</t>
  </si>
  <si>
    <t>Q 2016</t>
  </si>
  <si>
    <t>Dual</t>
  </si>
  <si>
    <t>****** City Centre</t>
  </si>
  <si>
    <t>New Dual Carriageway</t>
  </si>
  <si>
    <t>Preliminaries</t>
  </si>
  <si>
    <t>Road Works</t>
  </si>
  <si>
    <t>Structures</t>
  </si>
  <si>
    <t>Structures Designed by the Contractor</t>
  </si>
  <si>
    <t>** Example headings **</t>
  </si>
  <si>
    <t>SA to confirm where costs have dererived from (example, similar works on site with contractor price per m applied to the current cost estimate). Refer to the Calculation tab if there is a breakdown available (example, if quantities known, apply QTY x Rates</t>
  </si>
  <si>
    <t>Cost estimate is based on works of similar nature where we have a contractor on site. It will be the sponsoring agencies proposal to use a contractor (framework) to carry out the works based on tender return</t>
  </si>
  <si>
    <t>Cost estimate is on the basis of similar schemes completed by the South Dublin Council. We have allowed up-dated costs using indicies which is included in the €/Km on the cost estimate summary</t>
  </si>
  <si>
    <t>Estimated programme on site is 24 months. Programme estimate is based on projects completed of similar nature</t>
  </si>
  <si>
    <t>We confirm there is 100m2 of land take required. We estimate the cost to be €1,250 per m2 to include any remedial works on the land take. We are in discussion with the effected parties and no main concerns to report.</t>
  </si>
  <si>
    <t>Note - Year 1 is from the date of the Grant Application submission</t>
  </si>
  <si>
    <t>Q3 2017</t>
  </si>
  <si>
    <t>*** Figures &amp; spend per quarter is illustrative only ***</t>
  </si>
  <si>
    <t xml:space="preserve">SA to include the expenditure per quarter </t>
  </si>
  <si>
    <r>
      <t>No action required - the text is carried forward automatically from the Cost Estimate tab -</t>
    </r>
    <r>
      <rPr>
        <b/>
        <u/>
        <sz val="10"/>
        <color rgb="FF0070C0"/>
        <rFont val="Lucida Sans"/>
        <family val="2"/>
      </rPr>
      <t xml:space="preserve"> Include figure with VAT</t>
    </r>
  </si>
  <si>
    <t>SA to review web link for proposed maximum limits</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</si>
  <si>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</si>
  <si>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</si>
  <si>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2018, NTA would recommend applying % cost. </t>
    </r>
    <r>
      <rPr>
        <b/>
        <sz val="10"/>
        <color rgb="FFFF0000"/>
        <rFont val="Lucida Sans"/>
        <family val="2"/>
      </rPr>
      <t>Refer to the NTA bulletin for guidance on inflation allowances.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</si>
</sst>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6"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b/>
      <sz val="10"/>
      <name val="Lucida Sans"/>
      <family val="2"/>
    </font>
    <font>
      <sz val="10"/>
      <color rgb="FF0070C0"/>
      <name val="Lucida Sans"/>
      <family val="2"/>
    </font>
    <font>
      <sz val="11"/>
      <color rgb="FF0070C0"/>
      <name val="Calibri"/>
      <family val="2"/>
      <scheme val="minor"/>
    </font>
    <font>
      <b/>
      <sz val="11"/>
      <name val="Calibri"/>
      <family val="2"/>
      <scheme val="minor"/>
    </font>
    <font>
      <b/>
      <u/>
      <sz val="11"/>
      <color theme="1"/>
      <name val="Calibri"/>
      <family val="2"/>
      <scheme val="minor"/>
    </font>
    <font>
      <b/>
      <sz val="11"/>
      <color rgb="FF3333CC"/>
      <name val="Lucida Sans"/>
      <family val="2"/>
    </font>
    <font>
      <sz val="10"/>
      <color rgb="FF3333CC"/>
      <name val="Lucida Sans"/>
      <family val="2"/>
    </font>
    <font>
      <sz val="10"/>
      <color rgb="FF3333CC"/>
      <name val="Calibri"/>
      <family val="2"/>
      <scheme val="minor"/>
    </font>
    <font>
      <b/>
      <sz val="10"/>
      <color rgb="FF3333CC"/>
      <name val="Lucida Sans"/>
      <family val="2"/>
    </font>
    <font>
      <sz val="11"/>
      <color rgb="FF3333CC"/>
      <name val="Calibri"/>
      <family val="2"/>
      <scheme val="minor"/>
    </font>
    <font>
      <b/>
      <u/>
      <sz val="12"/>
      <color rgb="FF3333CC"/>
      <name val="Lucida Sans"/>
      <family val="2"/>
    </font>
    <font>
      <b/>
      <u/>
      <sz val="11"/>
      <color rgb="FF3333CC"/>
      <name val="Calibri"/>
      <family val="2"/>
      <scheme val="minor"/>
    </font>
    <font>
      <b/>
      <sz val="10"/>
      <color rgb="FF0070C0"/>
      <name val="Lucida Sans"/>
      <family val="2"/>
    </font>
    <font>
      <sz val="10"/>
      <color rgb="FFFF0000"/>
      <name val="Lucida Sans"/>
      <family val="2"/>
    </font>
    <font>
      <b/>
      <sz val="11"/>
      <color rgb="FF0070C0"/>
      <name val="Calibri"/>
      <family val="2"/>
      <scheme val="minor"/>
    </font>
    <font>
      <b/>
      <u/>
      <sz val="12"/>
      <color rgb="FF0070C0"/>
      <name val="Lucida Sans"/>
      <family val="2"/>
    </font>
    <font>
      <b/>
      <sz val="11"/>
      <color rgb="FF0070C0"/>
      <name val="Lucida Sans"/>
      <family val="2"/>
    </font>
    <font>
      <b/>
      <u/>
      <sz val="10"/>
      <color rgb="FF0070C0"/>
      <name val="Lucida Sans"/>
      <family val="2"/>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
      <patternFill patternType="solid">
        <fgColor rgb="FFFFFF00"/>
        <bgColor indexed="64"/>
      </patternFill>
    </fill>
  </fills>
  <borders count="10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412">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8" fillId="2" borderId="0" xfId="0" applyFont="1" applyFill="1" applyAlignment="1">
      <alignment vertical="center" wrapText="1"/>
    </xf>
    <xf numFmtId="0" fontId="21" fillId="0" borderId="0" xfId="0" applyFont="1" applyAlignment="1">
      <alignment horizontal="center"/>
    </xf>
    <xf numFmtId="0" fontId="0" fillId="0" borderId="0" xfId="0" applyAlignment="1">
      <alignment horizontal="center"/>
    </xf>
    <xf numFmtId="0" fontId="0" fillId="0" borderId="22" xfId="0" applyBorder="1" applyAlignment="1">
      <alignment horizontal="center"/>
    </xf>
    <xf numFmtId="0" fontId="21" fillId="0" borderId="10" xfId="0" applyFont="1" applyBorder="1" applyAlignment="1">
      <alignment horizontal="center"/>
    </xf>
    <xf numFmtId="0" fontId="0" fillId="0" borderId="104" xfId="0" applyBorder="1"/>
    <xf numFmtId="0" fontId="0" fillId="0" borderId="105" xfId="0" applyBorder="1"/>
    <xf numFmtId="0" fontId="0" fillId="0" borderId="20" xfId="0" applyBorder="1" applyAlignment="1">
      <alignment horizontal="center"/>
    </xf>
    <xf numFmtId="0" fontId="0" fillId="0" borderId="16" xfId="0" applyBorder="1"/>
    <xf numFmtId="43" fontId="21" fillId="0" borderId="10" xfId="4" applyFont="1" applyBorder="1" applyAlignment="1">
      <alignment horizontal="center"/>
    </xf>
    <xf numFmtId="43" fontId="0" fillId="0" borderId="0" xfId="4" applyFont="1" applyBorder="1"/>
    <xf numFmtId="43" fontId="0" fillId="0" borderId="104" xfId="4" applyFont="1" applyBorder="1"/>
    <xf numFmtId="43" fontId="0" fillId="0" borderId="105" xfId="4" applyFont="1" applyBorder="1"/>
    <xf numFmtId="43" fontId="0" fillId="0" borderId="16" xfId="4" applyFont="1" applyBorder="1"/>
    <xf numFmtId="43" fontId="0" fillId="0" borderId="23" xfId="4" applyFont="1" applyBorder="1"/>
    <xf numFmtId="43" fontId="0" fillId="0" borderId="0" xfId="4" applyFont="1"/>
    <xf numFmtId="0" fontId="0" fillId="0" borderId="104" xfId="0" applyBorder="1" applyAlignment="1">
      <alignment horizontal="center"/>
    </xf>
    <xf numFmtId="0" fontId="0" fillId="0" borderId="105" xfId="0" applyBorder="1" applyAlignment="1">
      <alignment horizontal="center"/>
    </xf>
    <xf numFmtId="0" fontId="0" fillId="0" borderId="16" xfId="0" applyBorder="1" applyAlignment="1">
      <alignment horizontal="center"/>
    </xf>
    <xf numFmtId="0" fontId="19" fillId="0" borderId="0" xfId="0" applyFont="1"/>
    <xf numFmtId="43" fontId="19" fillId="0" borderId="0" xfId="0" applyNumberFormat="1" applyFont="1"/>
    <xf numFmtId="0" fontId="23" fillId="2" borderId="0" xfId="0" applyFont="1" applyFill="1" applyAlignment="1">
      <alignment vertical="center" wrapText="1"/>
    </xf>
    <xf numFmtId="0" fontId="23" fillId="0" borderId="0" xfId="0" applyFont="1"/>
    <xf numFmtId="0" fontId="25" fillId="2" borderId="0" xfId="0" applyFont="1" applyFill="1" applyAlignment="1">
      <alignment vertical="center" wrapText="1"/>
    </xf>
    <xf numFmtId="0" fontId="27" fillId="0" borderId="0" xfId="0" applyFont="1"/>
    <xf numFmtId="166" fontId="4" fillId="2" borderId="40" xfId="0" applyNumberFormat="1" applyFont="1" applyFill="1" applyBorder="1" applyAlignment="1">
      <alignment horizontal="center" vertical="center" wrapText="1"/>
    </xf>
    <xf numFmtId="0" fontId="23" fillId="2" borderId="0" xfId="0" applyFont="1" applyFill="1" applyAlignment="1">
      <alignment horizontal="center"/>
    </xf>
    <xf numFmtId="0" fontId="23" fillId="0" borderId="0" xfId="0" applyFont="1" applyAlignment="1">
      <alignment horizontal="center"/>
    </xf>
    <xf numFmtId="0" fontId="23" fillId="0" borderId="0" xfId="0" applyFont="1" applyAlignment="1">
      <alignment horizontal="left"/>
    </xf>
    <xf numFmtId="0" fontId="25" fillId="0" borderId="0" xfId="0" applyFont="1" applyAlignment="1">
      <alignment horizontal="center"/>
    </xf>
    <xf numFmtId="0" fontId="23" fillId="2" borderId="0" xfId="0" applyFont="1" applyFill="1"/>
    <xf numFmtId="0" fontId="25" fillId="0" borderId="0" xfId="0" applyFont="1" applyAlignment="1">
      <alignment horizontal="left"/>
    </xf>
    <xf numFmtId="0" fontId="25" fillId="0" borderId="0" xfId="0" applyFont="1"/>
    <xf numFmtId="0" fontId="28" fillId="0" borderId="0" xfId="0" applyFont="1"/>
    <xf numFmtId="0" fontId="26" fillId="0" borderId="0" xfId="0" applyFont="1"/>
    <xf numFmtId="43" fontId="0" fillId="0" borderId="0" xfId="0" applyNumberFormat="1"/>
    <xf numFmtId="0" fontId="3" fillId="4" borderId="37" xfId="0" applyFont="1" applyFill="1" applyBorder="1" applyAlignment="1" applyProtection="1">
      <alignment horizontal="center" vertical="center" wrapText="1"/>
      <protection locked="0"/>
    </xf>
    <xf numFmtId="0" fontId="28" fillId="0" borderId="0" xfId="0" applyFont="1" applyAlignment="1">
      <alignment horizontal="left"/>
    </xf>
    <xf numFmtId="0" fontId="30" fillId="2" borderId="0" xfId="0" applyFont="1" applyFill="1" applyAlignment="1">
      <alignment vertical="center" wrapText="1"/>
    </xf>
    <xf numFmtId="0" fontId="21" fillId="0" borderId="105" xfId="0" applyFont="1" applyBorder="1"/>
    <xf numFmtId="43" fontId="0" fillId="0" borderId="0" xfId="4" applyFont="1" applyFill="1" applyBorder="1"/>
    <xf numFmtId="43" fontId="0" fillId="0" borderId="105" xfId="4" applyFont="1" applyFill="1" applyBorder="1"/>
    <xf numFmtId="43" fontId="16" fillId="0" borderId="105" xfId="4" applyFont="1" applyFill="1" applyBorder="1"/>
    <xf numFmtId="0" fontId="0" fillId="0" borderId="105" xfId="0" applyBorder="1" applyAlignment="1">
      <alignment wrapText="1"/>
    </xf>
    <xf numFmtId="43" fontId="21" fillId="0" borderId="20" xfId="4" applyFont="1" applyBorder="1" applyAlignment="1">
      <alignment horizontal="center"/>
    </xf>
    <xf numFmtId="43" fontId="0" fillId="0" borderId="106" xfId="4" applyFont="1" applyBorder="1"/>
    <xf numFmtId="166" fontId="23" fillId="0" borderId="0" xfId="0" applyNumberFormat="1" applyFont="1" applyAlignment="1">
      <alignment horizontal="center"/>
    </xf>
    <xf numFmtId="0" fontId="32" fillId="0" borderId="0" xfId="0" applyFont="1"/>
    <xf numFmtId="0" fontId="18" fillId="2" borderId="0" xfId="0" applyFont="1" applyFill="1" applyAlignment="1">
      <alignment horizontal="center"/>
    </xf>
    <xf numFmtId="0" fontId="18" fillId="2" borderId="0" xfId="0" applyFont="1" applyFill="1"/>
    <xf numFmtId="0" fontId="18" fillId="0" borderId="0" xfId="0" applyFont="1" applyAlignment="1">
      <alignment horizontal="center"/>
    </xf>
    <xf numFmtId="0" fontId="29" fillId="0" borderId="0" xfId="0" applyFont="1" applyAlignment="1">
      <alignment wrapText="1"/>
    </xf>
    <xf numFmtId="0" fontId="18" fillId="0" borderId="0" xfId="0" applyFont="1" applyAlignment="1">
      <alignment horizontal="left"/>
    </xf>
    <xf numFmtId="0" fontId="29" fillId="0" borderId="0" xfId="0" applyFont="1"/>
    <xf numFmtId="0" fontId="29" fillId="2" borderId="0" xfId="0" applyFont="1" applyFill="1"/>
    <xf numFmtId="0" fontId="18" fillId="0" borderId="0" xfId="0" applyFont="1"/>
    <xf numFmtId="0" fontId="29" fillId="0" borderId="0" xfId="0" applyFont="1" applyAlignment="1">
      <alignment horizontal="left"/>
    </xf>
    <xf numFmtId="0" fontId="23" fillId="2" borderId="0" xfId="0" applyFont="1" applyFill="1" applyAlignment="1">
      <alignment vertical="center" wrapText="1"/>
    </xf>
    <xf numFmtId="0" fontId="24" fillId="0" borderId="0" xfId="0" applyFont="1" applyAlignment="1">
      <alignment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3" fillId="2" borderId="42"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9" fontId="3" fillId="4" borderId="37" xfId="2"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39" xfId="0" applyFont="1" applyFill="1" applyBorder="1" applyAlignment="1">
      <alignment horizontal="left" vertical="center"/>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7" xfId="0" applyFont="1" applyFill="1" applyBorder="1" applyAlignment="1">
      <alignment horizontal="left"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lignment horizontal="center" vertical="center"/>
    </xf>
    <xf numFmtId="0" fontId="0" fillId="0" borderId="0" xfId="0" applyAlignment="1">
      <alignmen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1" xfId="0" applyFont="1" applyFill="1" applyBorder="1" applyAlignment="1">
      <alignment horizontal="left" vertical="center" wrapTex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29" fillId="2" borderId="4" xfId="0" applyFont="1" applyFill="1" applyBorder="1" applyAlignment="1">
      <alignment vertical="center" wrapText="1"/>
    </xf>
    <xf numFmtId="0" fontId="16" fillId="0" borderId="0" xfId="0" applyFont="1" applyAlignment="1">
      <alignment vertical="center" wrapText="1"/>
    </xf>
    <xf numFmtId="0" fontId="17" fillId="5" borderId="33" xfId="0" applyFont="1" applyFill="1" applyBorder="1" applyAlignment="1">
      <alignment vertical="center" wrapText="1"/>
    </xf>
    <xf numFmtId="0" fontId="20" fillId="5" borderId="103" xfId="0" applyFont="1" applyFill="1" applyBorder="1" applyAlignment="1">
      <alignment vertical="center" wrapText="1"/>
    </xf>
    <xf numFmtId="0" fontId="20" fillId="5" borderId="31" xfId="0" applyFont="1" applyFill="1" applyBorder="1" applyAlignment="1">
      <alignment vertical="center" wrapText="1"/>
    </xf>
    <xf numFmtId="0" fontId="26" fillId="0" borderId="0" xfId="0" applyFont="1" applyAlignment="1">
      <alignment vertical="center" wrapText="1"/>
    </xf>
    <xf numFmtId="0" fontId="23" fillId="0" borderId="0" xfId="0" applyFont="1" applyAlignment="1">
      <alignment wrapText="1"/>
    </xf>
    <xf numFmtId="0" fontId="24" fillId="0" borderId="0" xfId="0" applyFont="1" applyAlignment="1">
      <alignment wrapText="1"/>
    </xf>
    <xf numFmtId="0" fontId="22" fillId="4" borderId="33" xfId="0" applyFont="1" applyFill="1" applyBorder="1" applyAlignment="1">
      <alignment wrapText="1"/>
    </xf>
    <xf numFmtId="0" fontId="16" fillId="4" borderId="103" xfId="0" applyFont="1" applyFill="1" applyBorder="1" applyAlignment="1">
      <alignment wrapText="1"/>
    </xf>
    <xf numFmtId="0" fontId="16" fillId="4" borderId="31" xfId="0" applyFont="1" applyFill="1" applyBorder="1" applyAlignment="1">
      <alignment wrapText="1"/>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1" fontId="3" fillId="0" borderId="37" xfId="2" applyNumberFormat="1" applyFont="1" applyFill="1" applyBorder="1" applyAlignment="1" applyProtection="1">
      <alignment horizontal="center" vertical="center" wrapText="1"/>
      <protection locked="0"/>
    </xf>
    <xf numFmtId="0" fontId="3" fillId="2" borderId="72" xfId="0" applyFont="1" applyFill="1" applyBorder="1" applyAlignment="1" applyProtection="1">
      <alignment horizontal="left" vertical="center"/>
      <protection locked="0"/>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0" fontId="29" fillId="0" borderId="0" xfId="0" applyFont="1" applyAlignment="1">
      <alignment wrapText="1"/>
    </xf>
    <xf numFmtId="0" fontId="19" fillId="0" borderId="0" xfId="0" applyFont="1" applyAlignment="1">
      <alignment wrapText="1"/>
    </xf>
    <xf numFmtId="0" fontId="31" fillId="0" borderId="0" xfId="0" applyFont="1" applyAlignment="1">
      <alignment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0" fontId="18" fillId="2" borderId="0" xfId="0" applyFont="1" applyFill="1" applyAlignment="1">
      <alignment vertical="center" wrapText="1"/>
    </xf>
    <xf numFmtId="0" fontId="19" fillId="0" borderId="0" xfId="0" applyFont="1" applyAlignment="1">
      <alignment vertical="center" wrapText="1"/>
    </xf>
    <xf numFmtId="0" fontId="33" fillId="4" borderId="33" xfId="0" applyFont="1" applyFill="1" applyBorder="1" applyAlignment="1">
      <alignment wrapText="1"/>
    </xf>
    <xf numFmtId="0" fontId="31" fillId="4" borderId="103" xfId="0" applyFont="1" applyFill="1" applyBorder="1" applyAlignment="1">
      <alignment wrapText="1"/>
    </xf>
    <xf numFmtId="0" fontId="31" fillId="4" borderId="31" xfId="0" applyFont="1" applyFill="1" applyBorder="1" applyAlignment="1">
      <alignment wrapText="1"/>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lef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49" xfId="0" applyFont="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80000</c:v>
                </c:pt>
                <c:pt idx="2">
                  <c:v>255000</c:v>
                </c:pt>
                <c:pt idx="3">
                  <c:v>430000</c:v>
                </c:pt>
                <c:pt idx="4">
                  <c:v>880000</c:v>
                </c:pt>
                <c:pt idx="5">
                  <c:v>2680000</c:v>
                </c:pt>
                <c:pt idx="6">
                  <c:v>7180000</c:v>
                </c:pt>
                <c:pt idx="7">
                  <c:v>11680000</c:v>
                </c:pt>
                <c:pt idx="8">
                  <c:v>17680000</c:v>
                </c:pt>
                <c:pt idx="9">
                  <c:v>23680000</c:v>
                </c:pt>
                <c:pt idx="10">
                  <c:v>31180000</c:v>
                </c:pt>
                <c:pt idx="11">
                  <c:v>38680000</c:v>
                </c:pt>
                <c:pt idx="12">
                  <c:v>46180000</c:v>
                </c:pt>
                <c:pt idx="13">
                  <c:v>52180000</c:v>
                </c:pt>
                <c:pt idx="14">
                  <c:v>53704184.5</c:v>
                </c:pt>
                <c:pt idx="15">
                  <c:v>53704184.5</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A86"/>
  <sheetViews>
    <sheetView showZeros="0" tabSelected="1" zoomScaleNormal="100" zoomScaleSheetLayoutView="115" workbookViewId="0">
      <selection activeCell="D8" sqref="D8:K8"/>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106" customWidth="1"/>
    <col min="13" max="13" width="4.85546875" style="106" hidden="1" customWidth="1"/>
    <col min="14" max="14" width="9.140625" style="111"/>
    <col min="15" max="18" width="9.140625" style="106"/>
    <col min="19" max="16384" width="9.140625" style="2"/>
  </cols>
  <sheetData>
    <row r="2" spans="1:27" ht="15.75" customHeight="1" x14ac:dyDescent="0.25">
      <c r="A2" s="197" t="s">
        <v>46</v>
      </c>
      <c r="B2" s="197"/>
      <c r="C2" s="197"/>
      <c r="D2" s="197"/>
      <c r="E2" s="197"/>
      <c r="F2" s="197"/>
      <c r="G2" s="197"/>
      <c r="H2" s="197"/>
      <c r="I2" s="197"/>
      <c r="J2" s="197"/>
      <c r="K2" s="197"/>
    </row>
    <row r="3" spans="1:27" ht="15" customHeight="1" thickBot="1" x14ac:dyDescent="0.3">
      <c r="A3" s="197"/>
      <c r="B3" s="197"/>
      <c r="C3" s="197"/>
      <c r="D3" s="197"/>
      <c r="E3" s="197"/>
      <c r="F3" s="197"/>
      <c r="G3" s="197"/>
      <c r="H3" s="197"/>
      <c r="I3" s="197"/>
      <c r="J3" s="197"/>
      <c r="K3" s="197"/>
    </row>
    <row r="4" spans="1:27" ht="25.5" customHeight="1" thickBot="1" x14ac:dyDescent="0.3">
      <c r="A4" s="197"/>
      <c r="B4" s="197"/>
      <c r="C4" s="197"/>
      <c r="D4" s="197"/>
      <c r="E4" s="197"/>
      <c r="F4" s="197"/>
      <c r="G4" s="197"/>
      <c r="H4" s="197"/>
      <c r="I4" s="197"/>
      <c r="J4" s="197"/>
      <c r="K4" s="197"/>
      <c r="N4" s="302" t="s">
        <v>183</v>
      </c>
      <c r="O4" s="303"/>
      <c r="P4" s="303"/>
      <c r="Q4" s="303"/>
      <c r="R4" s="303"/>
      <c r="S4" s="303"/>
      <c r="T4" s="303"/>
      <c r="U4" s="303"/>
      <c r="V4" s="303"/>
      <c r="W4" s="303"/>
      <c r="X4" s="303"/>
      <c r="Y4" s="303"/>
      <c r="Z4" s="304"/>
    </row>
    <row r="5" spans="1:27" ht="15" customHeight="1" x14ac:dyDescent="0.25">
      <c r="A5" s="197"/>
      <c r="B5" s="197"/>
      <c r="C5" s="197"/>
      <c r="D5" s="197"/>
      <c r="E5" s="197"/>
      <c r="F5" s="197"/>
      <c r="G5" s="197"/>
      <c r="H5" s="197"/>
      <c r="I5" s="197"/>
      <c r="J5" s="197"/>
      <c r="K5" s="197"/>
    </row>
    <row r="6" spans="1:27" ht="6" customHeight="1" thickBot="1" x14ac:dyDescent="0.3">
      <c r="A6" s="197"/>
      <c r="B6" s="197"/>
      <c r="C6" s="197"/>
      <c r="D6" s="197"/>
      <c r="E6" s="197"/>
      <c r="F6" s="197"/>
      <c r="G6" s="197"/>
      <c r="H6" s="197"/>
      <c r="I6" s="197"/>
      <c r="J6" s="197"/>
      <c r="K6" s="197"/>
    </row>
    <row r="7" spans="1:27" ht="28.5" customHeight="1" thickBot="1" x14ac:dyDescent="0.3">
      <c r="A7" s="216" t="s">
        <v>63</v>
      </c>
      <c r="B7" s="216"/>
      <c r="C7" s="216"/>
      <c r="D7" s="216"/>
      <c r="E7" s="216"/>
      <c r="F7" s="216"/>
      <c r="G7" s="216"/>
      <c r="H7" s="216"/>
      <c r="I7" s="216"/>
      <c r="J7" s="216"/>
      <c r="K7" s="216"/>
      <c r="N7" s="135" t="s">
        <v>108</v>
      </c>
      <c r="O7" s="111"/>
      <c r="P7" s="111"/>
      <c r="Q7" s="308" t="s">
        <v>135</v>
      </c>
      <c r="R7" s="309"/>
      <c r="S7" s="309"/>
      <c r="T7" s="309"/>
      <c r="U7" s="309"/>
      <c r="V7" s="310"/>
      <c r="W7" s="300" t="s">
        <v>153</v>
      </c>
      <c r="X7" s="301"/>
      <c r="Y7" s="301"/>
      <c r="Z7" s="301"/>
    </row>
    <row r="8" spans="1:27" ht="15" customHeight="1" x14ac:dyDescent="0.2">
      <c r="A8" s="212" t="s">
        <v>7</v>
      </c>
      <c r="B8" s="213"/>
      <c r="C8" s="213"/>
      <c r="D8" s="219" t="s">
        <v>161</v>
      </c>
      <c r="E8" s="220"/>
      <c r="F8" s="220"/>
      <c r="G8" s="220"/>
      <c r="H8" s="220"/>
      <c r="I8" s="220"/>
      <c r="J8" s="220"/>
      <c r="K8" s="221"/>
      <c r="N8" s="306" t="s">
        <v>134</v>
      </c>
      <c r="O8" s="307"/>
      <c r="P8" s="307"/>
      <c r="Q8" s="307"/>
      <c r="R8" s="307"/>
      <c r="S8" s="307"/>
      <c r="T8" s="307"/>
      <c r="U8" s="307"/>
      <c r="V8" s="307"/>
      <c r="W8" s="307"/>
      <c r="X8" s="307"/>
      <c r="Y8" s="307"/>
      <c r="Z8" s="132"/>
      <c r="AA8" s="132"/>
    </row>
    <row r="9" spans="1:27" ht="6.75" customHeight="1" x14ac:dyDescent="0.2">
      <c r="A9" s="228"/>
      <c r="B9" s="229"/>
      <c r="C9" s="229"/>
      <c r="D9" s="229"/>
      <c r="E9" s="229"/>
      <c r="F9" s="229"/>
      <c r="G9" s="229"/>
      <c r="H9" s="229"/>
      <c r="I9" s="229"/>
      <c r="J9" s="229"/>
      <c r="K9" s="230"/>
      <c r="N9" s="133"/>
      <c r="O9" s="132"/>
      <c r="P9" s="132"/>
      <c r="Q9" s="132"/>
      <c r="R9" s="132"/>
      <c r="S9" s="132"/>
      <c r="T9" s="132"/>
      <c r="U9" s="132"/>
      <c r="V9" s="132"/>
      <c r="W9" s="132"/>
      <c r="X9" s="132"/>
      <c r="Y9" s="132"/>
      <c r="Z9" s="132"/>
      <c r="AA9" s="132"/>
    </row>
    <row r="10" spans="1:27" ht="15" customHeight="1" x14ac:dyDescent="0.2">
      <c r="A10" s="214" t="s">
        <v>48</v>
      </c>
      <c r="B10" s="215"/>
      <c r="C10" s="215"/>
      <c r="D10" s="233" t="s">
        <v>162</v>
      </c>
      <c r="E10" s="235"/>
      <c r="F10" s="215" t="s">
        <v>49</v>
      </c>
      <c r="G10" s="215"/>
      <c r="H10" s="215"/>
      <c r="I10" s="215"/>
      <c r="J10" s="231" t="s">
        <v>111</v>
      </c>
      <c r="K10" s="232"/>
      <c r="N10" s="133" t="s">
        <v>113</v>
      </c>
      <c r="O10" s="132"/>
      <c r="P10" s="132"/>
      <c r="Q10" s="132"/>
      <c r="R10" s="132"/>
      <c r="S10" s="132"/>
      <c r="T10" s="132"/>
      <c r="U10" s="132"/>
      <c r="V10" s="132"/>
      <c r="W10" s="132"/>
      <c r="X10" s="132"/>
      <c r="Y10" s="132"/>
      <c r="Z10" s="132"/>
      <c r="AA10" s="132"/>
    </row>
    <row r="11" spans="1:27" ht="6.75" customHeight="1" x14ac:dyDescent="0.25">
      <c r="A11" s="228"/>
      <c r="B11" s="229"/>
      <c r="C11" s="229"/>
      <c r="D11" s="229"/>
      <c r="E11" s="229"/>
      <c r="F11" s="229"/>
      <c r="G11" s="229"/>
      <c r="H11" s="229"/>
      <c r="I11" s="229"/>
      <c r="J11" s="229"/>
      <c r="K11" s="230"/>
      <c r="N11" s="132"/>
      <c r="O11" s="132"/>
      <c r="P11" s="132"/>
      <c r="Q11" s="132"/>
      <c r="R11" s="132"/>
      <c r="S11" s="132"/>
      <c r="T11" s="132"/>
      <c r="U11" s="132"/>
      <c r="V11" s="132"/>
      <c r="W11" s="132"/>
      <c r="X11" s="132"/>
      <c r="Y11" s="132"/>
      <c r="Z11" s="132"/>
      <c r="AA11" s="132"/>
    </row>
    <row r="12" spans="1:27" ht="15" customHeight="1" x14ac:dyDescent="0.25">
      <c r="A12" s="214" t="s">
        <v>61</v>
      </c>
      <c r="B12" s="215"/>
      <c r="C12" s="215"/>
      <c r="D12" s="233" t="s">
        <v>109</v>
      </c>
      <c r="E12" s="235"/>
      <c r="F12" s="281" t="s">
        <v>38</v>
      </c>
      <c r="G12" s="282"/>
      <c r="H12" s="282"/>
      <c r="I12" s="282"/>
      <c r="J12" s="217">
        <v>42401</v>
      </c>
      <c r="K12" s="218"/>
      <c r="N12" s="168" t="s">
        <v>112</v>
      </c>
      <c r="O12" s="169"/>
      <c r="P12" s="169"/>
      <c r="Q12" s="169"/>
      <c r="R12" s="169"/>
      <c r="S12" s="169"/>
      <c r="T12" s="169"/>
      <c r="U12" s="169"/>
      <c r="V12" s="169"/>
      <c r="W12" s="169"/>
      <c r="X12" s="169"/>
      <c r="Y12" s="169"/>
      <c r="Z12" s="169"/>
      <c r="AA12" s="132"/>
    </row>
    <row r="13" spans="1:27" ht="6.75" customHeight="1" x14ac:dyDescent="0.25">
      <c r="A13" s="228"/>
      <c r="B13" s="229"/>
      <c r="C13" s="229"/>
      <c r="D13" s="229"/>
      <c r="E13" s="229"/>
      <c r="F13" s="229"/>
      <c r="G13" s="229"/>
      <c r="H13" s="229"/>
      <c r="I13" s="229"/>
      <c r="J13" s="229"/>
      <c r="K13" s="230"/>
      <c r="N13" s="132"/>
      <c r="O13" s="132"/>
      <c r="P13" s="132"/>
      <c r="Q13" s="132"/>
      <c r="R13" s="132"/>
      <c r="S13" s="132"/>
      <c r="T13" s="132"/>
      <c r="U13" s="132"/>
      <c r="V13" s="132"/>
      <c r="W13" s="132"/>
      <c r="X13" s="132"/>
      <c r="Y13" s="132"/>
      <c r="Z13" s="132"/>
      <c r="AA13" s="132"/>
    </row>
    <row r="14" spans="1:27" ht="30" customHeight="1" x14ac:dyDescent="0.25">
      <c r="A14" s="214" t="s">
        <v>37</v>
      </c>
      <c r="B14" s="215"/>
      <c r="C14" s="215"/>
      <c r="D14" s="233" t="s">
        <v>110</v>
      </c>
      <c r="E14" s="283"/>
      <c r="F14" s="282" t="s">
        <v>31</v>
      </c>
      <c r="G14" s="282"/>
      <c r="H14" s="282"/>
      <c r="I14" s="282"/>
      <c r="J14" s="217" t="s">
        <v>163</v>
      </c>
      <c r="K14" s="218"/>
      <c r="N14" s="168" t="s">
        <v>146</v>
      </c>
      <c r="O14" s="169"/>
      <c r="P14" s="169"/>
      <c r="Q14" s="169"/>
      <c r="R14" s="169"/>
      <c r="S14" s="169"/>
      <c r="T14" s="169"/>
      <c r="U14" s="169"/>
      <c r="V14" s="169"/>
      <c r="W14" s="169"/>
      <c r="X14" s="169"/>
      <c r="Y14" s="169"/>
      <c r="Z14" s="169"/>
      <c r="AA14" s="132"/>
    </row>
    <row r="15" spans="1:27" ht="13.5" thickBot="1" x14ac:dyDescent="0.3">
      <c r="A15" s="3"/>
      <c r="B15" s="4"/>
      <c r="C15" s="4"/>
      <c r="D15" s="4"/>
      <c r="E15" s="4"/>
      <c r="F15" s="4"/>
      <c r="G15" s="4"/>
      <c r="H15" s="4"/>
      <c r="I15" s="4"/>
      <c r="J15" s="4"/>
      <c r="K15" s="5"/>
      <c r="N15" s="132"/>
      <c r="O15" s="132"/>
      <c r="P15" s="132"/>
      <c r="Q15" s="132"/>
      <c r="R15" s="132"/>
      <c r="S15" s="132"/>
      <c r="T15" s="132"/>
      <c r="U15" s="132"/>
      <c r="V15" s="132"/>
      <c r="W15" s="132"/>
      <c r="X15" s="132"/>
      <c r="Y15" s="132"/>
      <c r="Z15" s="132"/>
      <c r="AA15" s="132"/>
    </row>
    <row r="16" spans="1:27" x14ac:dyDescent="0.25">
      <c r="A16" s="6" t="s">
        <v>18</v>
      </c>
      <c r="K16" s="7"/>
      <c r="M16" s="149">
        <v>1</v>
      </c>
      <c r="N16" s="132"/>
      <c r="O16" s="132"/>
      <c r="P16" s="132"/>
      <c r="Q16" s="132"/>
      <c r="R16" s="132"/>
      <c r="S16" s="132"/>
      <c r="T16" s="132"/>
      <c r="U16" s="132"/>
      <c r="V16" s="132"/>
      <c r="W16" s="132"/>
      <c r="X16" s="132"/>
      <c r="Y16" s="132"/>
      <c r="Z16" s="132"/>
      <c r="AA16" s="132"/>
    </row>
    <row r="17" spans="1:27" ht="6.75" customHeight="1" x14ac:dyDescent="0.25">
      <c r="A17" s="8"/>
      <c r="K17" s="7"/>
      <c r="M17" s="149">
        <v>2</v>
      </c>
      <c r="N17" s="132"/>
      <c r="O17" s="132"/>
      <c r="P17" s="132"/>
      <c r="Q17" s="132"/>
      <c r="R17" s="132"/>
      <c r="S17" s="132"/>
      <c r="T17" s="132"/>
      <c r="U17" s="132"/>
      <c r="V17" s="132"/>
      <c r="W17" s="132"/>
      <c r="X17" s="132"/>
      <c r="Y17" s="132"/>
      <c r="Z17" s="132"/>
      <c r="AA17" s="132"/>
    </row>
    <row r="18" spans="1:27" x14ac:dyDescent="0.2">
      <c r="A18" s="193" t="s">
        <v>19</v>
      </c>
      <c r="B18" s="174"/>
      <c r="C18" s="175"/>
      <c r="D18" s="285" t="s">
        <v>164</v>
      </c>
      <c r="E18" s="285"/>
      <c r="F18" s="211" t="s">
        <v>20</v>
      </c>
      <c r="G18" s="177"/>
      <c r="H18" s="178"/>
      <c r="I18" s="180" t="s">
        <v>165</v>
      </c>
      <c r="J18" s="180"/>
      <c r="K18" s="287"/>
      <c r="M18" s="149">
        <v>3</v>
      </c>
      <c r="N18" s="306" t="s">
        <v>136</v>
      </c>
      <c r="O18" s="307"/>
      <c r="P18" s="307"/>
      <c r="Q18" s="307"/>
      <c r="R18" s="307"/>
      <c r="S18" s="307"/>
      <c r="T18" s="307"/>
      <c r="U18" s="307"/>
      <c r="V18" s="307"/>
      <c r="W18" s="307"/>
      <c r="X18" s="307"/>
      <c r="Y18" s="307"/>
      <c r="Z18" s="132"/>
      <c r="AA18" s="132"/>
    </row>
    <row r="19" spans="1:27" ht="3.75" customHeight="1" x14ac:dyDescent="0.25">
      <c r="A19" s="187"/>
      <c r="B19" s="188"/>
      <c r="C19" s="188"/>
      <c r="D19" s="188"/>
      <c r="E19" s="188"/>
      <c r="F19" s="188"/>
      <c r="G19" s="188"/>
      <c r="H19" s="188"/>
      <c r="I19" s="188"/>
      <c r="J19" s="188"/>
      <c r="K19" s="189"/>
      <c r="M19" s="149">
        <v>4</v>
      </c>
      <c r="N19" s="132"/>
      <c r="O19" s="132"/>
      <c r="P19" s="132"/>
      <c r="Q19" s="132"/>
      <c r="R19" s="132"/>
      <c r="S19" s="132"/>
      <c r="T19" s="132"/>
      <c r="U19" s="132"/>
      <c r="V19" s="132"/>
      <c r="W19" s="132"/>
      <c r="X19" s="132"/>
      <c r="Y19" s="132"/>
      <c r="Z19" s="132"/>
      <c r="AA19" s="132"/>
    </row>
    <row r="20" spans="1:27" ht="28.5" customHeight="1" x14ac:dyDescent="0.2">
      <c r="A20" s="193" t="s">
        <v>22</v>
      </c>
      <c r="B20" s="174"/>
      <c r="C20" s="175"/>
      <c r="D20" s="285">
        <v>2700</v>
      </c>
      <c r="E20" s="285"/>
      <c r="F20" s="173" t="s">
        <v>50</v>
      </c>
      <c r="G20" s="174"/>
      <c r="H20" s="175"/>
      <c r="I20" s="285"/>
      <c r="J20" s="285"/>
      <c r="K20" s="286"/>
      <c r="M20" s="149">
        <v>5</v>
      </c>
      <c r="N20" s="306" t="s">
        <v>138</v>
      </c>
      <c r="O20" s="307"/>
      <c r="P20" s="307"/>
      <c r="Q20" s="307"/>
      <c r="R20" s="307"/>
      <c r="S20" s="307"/>
      <c r="T20" s="307"/>
      <c r="U20" s="307"/>
      <c r="V20" s="307"/>
      <c r="W20" s="307"/>
      <c r="X20" s="307"/>
      <c r="Y20" s="307"/>
      <c r="Z20" s="307"/>
      <c r="AA20" s="307"/>
    </row>
    <row r="21" spans="1:27" ht="3.75" customHeight="1" x14ac:dyDescent="0.25">
      <c r="A21" s="187"/>
      <c r="B21" s="188"/>
      <c r="C21" s="188"/>
      <c r="D21" s="188"/>
      <c r="E21" s="188"/>
      <c r="F21" s="188"/>
      <c r="G21" s="188"/>
      <c r="H21" s="188"/>
      <c r="I21" s="188"/>
      <c r="J21" s="188"/>
      <c r="K21" s="189"/>
      <c r="N21" s="132"/>
      <c r="O21" s="132"/>
      <c r="P21" s="132"/>
      <c r="Q21" s="132"/>
      <c r="R21" s="132"/>
      <c r="S21" s="132"/>
      <c r="T21" s="132"/>
      <c r="U21" s="132"/>
      <c r="V21" s="132"/>
      <c r="W21" s="132"/>
      <c r="X21" s="132"/>
      <c r="Y21" s="132"/>
      <c r="Z21" s="132"/>
      <c r="AA21" s="132"/>
    </row>
    <row r="22" spans="1:27" x14ac:dyDescent="0.2">
      <c r="A22" s="193" t="s">
        <v>21</v>
      </c>
      <c r="B22" s="174"/>
      <c r="C22" s="175"/>
      <c r="D22" s="285">
        <v>6</v>
      </c>
      <c r="E22" s="285"/>
      <c r="F22" s="173" t="s">
        <v>28</v>
      </c>
      <c r="G22" s="174"/>
      <c r="H22" s="175"/>
      <c r="I22" s="288"/>
      <c r="J22" s="289"/>
      <c r="K22" s="290"/>
      <c r="N22" s="306" t="s">
        <v>150</v>
      </c>
      <c r="O22" s="307"/>
      <c r="P22" s="307"/>
      <c r="Q22" s="307"/>
      <c r="R22" s="307"/>
      <c r="S22" s="307"/>
      <c r="T22" s="307"/>
      <c r="U22" s="307"/>
      <c r="V22" s="307"/>
      <c r="W22" s="307"/>
      <c r="X22" s="307"/>
      <c r="Y22" s="307"/>
      <c r="Z22" s="132"/>
      <c r="AA22" s="132"/>
    </row>
    <row r="23" spans="1:27" ht="3.75" customHeight="1" x14ac:dyDescent="0.25">
      <c r="A23" s="187"/>
      <c r="B23" s="188"/>
      <c r="C23" s="188"/>
      <c r="D23" s="188"/>
      <c r="E23" s="188"/>
      <c r="F23" s="188"/>
      <c r="G23" s="188"/>
      <c r="H23" s="188"/>
      <c r="I23" s="188"/>
      <c r="J23" s="188"/>
      <c r="K23" s="189"/>
      <c r="N23" s="132"/>
      <c r="O23" s="132"/>
      <c r="P23" s="132"/>
      <c r="Q23" s="132"/>
      <c r="R23" s="132"/>
      <c r="S23" s="132"/>
      <c r="T23" s="132"/>
      <c r="U23" s="132"/>
      <c r="V23" s="132"/>
      <c r="W23" s="132"/>
      <c r="X23" s="132"/>
      <c r="Y23" s="132"/>
      <c r="Z23" s="132"/>
      <c r="AA23" s="132"/>
    </row>
    <row r="24" spans="1:27" ht="27" customHeight="1" x14ac:dyDescent="0.2">
      <c r="A24" s="176" t="s">
        <v>87</v>
      </c>
      <c r="B24" s="177"/>
      <c r="C24" s="178"/>
      <c r="D24" s="284" t="s">
        <v>178</v>
      </c>
      <c r="E24" s="285"/>
      <c r="F24" s="173" t="s">
        <v>66</v>
      </c>
      <c r="G24" s="174"/>
      <c r="H24" s="175"/>
      <c r="I24" s="105">
        <v>24</v>
      </c>
      <c r="J24" s="291" t="s">
        <v>45</v>
      </c>
      <c r="K24" s="189"/>
      <c r="N24" s="306" t="s">
        <v>148</v>
      </c>
      <c r="O24" s="307"/>
      <c r="P24" s="307"/>
      <c r="Q24" s="307"/>
      <c r="R24" s="307"/>
      <c r="S24" s="307"/>
      <c r="T24" s="307"/>
      <c r="U24" s="307"/>
      <c r="V24" s="307"/>
      <c r="W24" s="307"/>
      <c r="X24" s="307"/>
      <c r="Y24" s="307"/>
      <c r="Z24" s="132"/>
      <c r="AA24" s="132"/>
    </row>
    <row r="25" spans="1:27" ht="3.75" customHeight="1" x14ac:dyDescent="0.25">
      <c r="A25" s="187"/>
      <c r="B25" s="188"/>
      <c r="C25" s="188"/>
      <c r="D25" s="188"/>
      <c r="E25" s="188"/>
      <c r="F25" s="188"/>
      <c r="G25" s="188"/>
      <c r="H25" s="188"/>
      <c r="I25" s="188"/>
      <c r="J25" s="188"/>
      <c r="K25" s="189"/>
      <c r="N25" s="132"/>
      <c r="O25" s="132"/>
      <c r="P25" s="132"/>
      <c r="Q25" s="132"/>
      <c r="R25" s="132"/>
      <c r="S25" s="132"/>
      <c r="T25" s="132"/>
      <c r="U25" s="132"/>
      <c r="V25" s="132"/>
      <c r="W25" s="132"/>
      <c r="X25" s="132"/>
      <c r="Y25" s="132"/>
      <c r="Z25" s="132"/>
      <c r="AA25" s="132"/>
    </row>
    <row r="26" spans="1:27" ht="15" x14ac:dyDescent="0.25">
      <c r="A26" s="193" t="s">
        <v>54</v>
      </c>
      <c r="B26" s="174"/>
      <c r="C26" s="175"/>
      <c r="D26" s="190" t="s">
        <v>166</v>
      </c>
      <c r="E26" s="191"/>
      <c r="F26" s="191"/>
      <c r="G26" s="191"/>
      <c r="H26" s="191"/>
      <c r="I26" s="191"/>
      <c r="J26" s="191"/>
      <c r="K26" s="192"/>
      <c r="N26" s="168" t="s">
        <v>141</v>
      </c>
      <c r="O26" s="292"/>
      <c r="P26" s="292"/>
      <c r="Q26" s="292"/>
      <c r="R26" s="292"/>
      <c r="S26" s="292"/>
      <c r="T26" s="292"/>
      <c r="U26" s="292"/>
      <c r="V26" s="292"/>
      <c r="W26" s="292"/>
      <c r="X26" s="292"/>
      <c r="Y26" s="132"/>
      <c r="Z26" s="132"/>
      <c r="AA26" s="132"/>
    </row>
    <row r="27" spans="1:27" ht="8.25" customHeight="1" thickBot="1" x14ac:dyDescent="0.3">
      <c r="A27" s="184"/>
      <c r="B27" s="185"/>
      <c r="C27" s="185"/>
      <c r="D27" s="185"/>
      <c r="E27" s="185"/>
      <c r="F27" s="185"/>
      <c r="G27" s="185"/>
      <c r="H27" s="185"/>
      <c r="I27" s="185"/>
      <c r="J27" s="185"/>
      <c r="K27" s="186"/>
      <c r="N27" s="132"/>
      <c r="O27" s="132"/>
      <c r="P27" s="132"/>
      <c r="Q27" s="132"/>
      <c r="R27" s="132"/>
      <c r="S27" s="132"/>
      <c r="T27" s="132"/>
      <c r="U27" s="132"/>
      <c r="V27" s="132"/>
      <c r="W27" s="132"/>
      <c r="X27" s="132"/>
      <c r="Y27" s="132"/>
      <c r="Z27" s="132"/>
      <c r="AA27" s="132"/>
    </row>
    <row r="28" spans="1:27" s="13" customFormat="1" x14ac:dyDescent="0.25">
      <c r="A28" s="9">
        <v>1</v>
      </c>
      <c r="B28" s="10" t="s">
        <v>58</v>
      </c>
      <c r="C28" s="11"/>
      <c r="D28" s="11"/>
      <c r="E28" s="11"/>
      <c r="F28" s="11"/>
      <c r="G28" s="11"/>
      <c r="H28" s="11"/>
      <c r="I28" s="11"/>
      <c r="J28" s="11"/>
      <c r="K28" s="12"/>
      <c r="L28" s="107"/>
      <c r="M28" s="107"/>
      <c r="N28" s="134"/>
      <c r="O28" s="134"/>
      <c r="P28" s="134"/>
      <c r="Q28" s="134"/>
      <c r="R28" s="134"/>
      <c r="S28" s="134"/>
      <c r="T28" s="134"/>
      <c r="U28" s="134"/>
      <c r="V28" s="134"/>
      <c r="W28" s="134"/>
      <c r="X28" s="134"/>
      <c r="Y28" s="134"/>
      <c r="Z28" s="134"/>
      <c r="AA28" s="134"/>
    </row>
    <row r="29" spans="1:27" ht="15" customHeight="1" x14ac:dyDescent="0.25">
      <c r="A29" s="14"/>
      <c r="B29" s="15" t="s">
        <v>9</v>
      </c>
      <c r="C29" s="293" t="s">
        <v>1</v>
      </c>
      <c r="D29" s="294"/>
      <c r="E29" s="295"/>
      <c r="F29" s="207" t="s">
        <v>10</v>
      </c>
      <c r="G29" s="208"/>
      <c r="H29" s="16" t="s">
        <v>11</v>
      </c>
      <c r="I29" s="16" t="s">
        <v>12</v>
      </c>
      <c r="J29" s="209" t="s">
        <v>13</v>
      </c>
      <c r="K29" s="210"/>
      <c r="N29" s="132"/>
      <c r="O29" s="132"/>
      <c r="P29" s="132"/>
      <c r="Q29" s="132"/>
      <c r="R29" s="132"/>
      <c r="S29" s="132"/>
      <c r="T29" s="132"/>
      <c r="U29" s="132"/>
      <c r="V29" s="132"/>
      <c r="W29" s="132"/>
      <c r="X29" s="132"/>
      <c r="Y29" s="132"/>
      <c r="Z29" s="132"/>
      <c r="AA29" s="132"/>
    </row>
    <row r="30" spans="1:27" ht="27.75" customHeight="1" x14ac:dyDescent="0.25">
      <c r="A30" s="14"/>
      <c r="B30" s="17">
        <v>1.1000000000000001</v>
      </c>
      <c r="C30" s="211" t="s">
        <v>8</v>
      </c>
      <c r="D30" s="177"/>
      <c r="E30" s="178"/>
      <c r="F30" s="180">
        <v>2.7</v>
      </c>
      <c r="G30" s="180"/>
      <c r="H30" s="147" t="s">
        <v>16</v>
      </c>
      <c r="I30" s="1">
        <v>7037000</v>
      </c>
      <c r="J30" s="181">
        <f>I30*F30</f>
        <v>18999900</v>
      </c>
      <c r="K30" s="182"/>
      <c r="M30" s="149" t="s">
        <v>51</v>
      </c>
      <c r="N30" s="168" t="s">
        <v>137</v>
      </c>
      <c r="O30" s="169"/>
      <c r="P30" s="169"/>
      <c r="Q30" s="169"/>
      <c r="R30" s="169"/>
      <c r="S30" s="169"/>
      <c r="T30" s="169"/>
      <c r="U30" s="169"/>
      <c r="V30" s="169"/>
      <c r="W30" s="169"/>
      <c r="X30" s="169"/>
      <c r="Y30" s="169"/>
      <c r="Z30" s="169"/>
      <c r="AA30" s="132"/>
    </row>
    <row r="31" spans="1:27" ht="15" customHeight="1" x14ac:dyDescent="0.25">
      <c r="A31" s="14"/>
      <c r="B31" s="170" t="s">
        <v>41</v>
      </c>
      <c r="C31" s="171"/>
      <c r="D31" s="171"/>
      <c r="E31" s="171"/>
      <c r="F31" s="171"/>
      <c r="G31" s="171"/>
      <c r="H31" s="171"/>
      <c r="I31" s="172"/>
      <c r="J31" s="201">
        <f>SUM(J30)</f>
        <v>18999900</v>
      </c>
      <c r="K31" s="202"/>
      <c r="M31" s="149" t="s">
        <v>16</v>
      </c>
      <c r="N31" s="132"/>
      <c r="O31" s="132"/>
      <c r="P31" s="132"/>
      <c r="Q31" s="132"/>
      <c r="R31" s="132"/>
      <c r="S31" s="132"/>
      <c r="T31" s="132"/>
      <c r="U31" s="132"/>
      <c r="V31" s="132"/>
      <c r="W31" s="132"/>
      <c r="X31" s="132"/>
      <c r="Y31" s="132"/>
      <c r="Z31" s="132"/>
      <c r="AA31" s="132"/>
    </row>
    <row r="32" spans="1:27" ht="15" customHeight="1" x14ac:dyDescent="0.25">
      <c r="A32" s="14"/>
      <c r="B32" s="293" t="s">
        <v>85</v>
      </c>
      <c r="C32" s="294"/>
      <c r="D32" s="294"/>
      <c r="E32" s="294"/>
      <c r="F32" s="294"/>
      <c r="G32" s="294"/>
      <c r="H32" s="294"/>
      <c r="I32" s="294"/>
      <c r="J32" s="294"/>
      <c r="K32" s="296"/>
      <c r="M32" s="149" t="s">
        <v>154</v>
      </c>
      <c r="N32" s="132"/>
      <c r="O32" s="132"/>
      <c r="P32" s="132"/>
      <c r="Q32" s="132"/>
      <c r="R32" s="132"/>
      <c r="S32" s="132"/>
      <c r="T32" s="132"/>
      <c r="U32" s="132"/>
      <c r="V32" s="132"/>
      <c r="W32" s="132"/>
      <c r="X32" s="132"/>
      <c r="Y32" s="132"/>
      <c r="Z32" s="132"/>
      <c r="AA32" s="132"/>
    </row>
    <row r="33" spans="1:27" ht="15" customHeight="1" x14ac:dyDescent="0.25">
      <c r="A33" s="14"/>
      <c r="B33" s="67">
        <v>1.2</v>
      </c>
      <c r="C33" s="198" t="s">
        <v>17</v>
      </c>
      <c r="D33" s="199"/>
      <c r="E33" s="200"/>
      <c r="F33" s="297"/>
      <c r="G33" s="298"/>
      <c r="H33" s="298"/>
      <c r="I33" s="299"/>
      <c r="J33" s="181">
        <f>SUM(J34:K40)</f>
        <v>2850000</v>
      </c>
      <c r="K33" s="182"/>
      <c r="M33" s="149" t="s">
        <v>155</v>
      </c>
      <c r="N33" s="168" t="s">
        <v>115</v>
      </c>
      <c r="O33" s="169"/>
      <c r="P33" s="169"/>
      <c r="Q33" s="169"/>
      <c r="R33" s="169"/>
      <c r="S33" s="169"/>
      <c r="T33" s="169"/>
      <c r="U33" s="169"/>
      <c r="V33" s="169"/>
      <c r="W33" s="169"/>
      <c r="X33" s="169"/>
      <c r="Y33" s="169"/>
      <c r="Z33" s="169"/>
      <c r="AA33" s="132"/>
    </row>
    <row r="34" spans="1:27" ht="15" customHeight="1" x14ac:dyDescent="0.25">
      <c r="A34" s="14"/>
      <c r="B34" s="17" t="s">
        <v>68</v>
      </c>
      <c r="C34" s="194" t="s">
        <v>75</v>
      </c>
      <c r="D34" s="195"/>
      <c r="E34" s="196"/>
      <c r="F34" s="183">
        <v>1</v>
      </c>
      <c r="G34" s="183"/>
      <c r="H34" s="18" t="s">
        <v>51</v>
      </c>
      <c r="I34" s="1">
        <v>0</v>
      </c>
      <c r="J34" s="181">
        <f>F34*I34</f>
        <v>0</v>
      </c>
      <c r="K34" s="182"/>
      <c r="N34" s="132"/>
      <c r="O34" s="132"/>
      <c r="P34" s="132"/>
      <c r="Q34" s="132"/>
      <c r="R34" s="132"/>
      <c r="S34" s="132"/>
      <c r="T34" s="132"/>
      <c r="U34" s="132"/>
      <c r="V34" s="132"/>
      <c r="W34" s="132"/>
      <c r="X34" s="132"/>
      <c r="Y34" s="132"/>
      <c r="Z34" s="132"/>
      <c r="AA34" s="132"/>
    </row>
    <row r="35" spans="1:27" ht="15" customHeight="1" x14ac:dyDescent="0.25">
      <c r="A35" s="14"/>
      <c r="B35" s="17" t="s">
        <v>69</v>
      </c>
      <c r="C35" s="194" t="s">
        <v>81</v>
      </c>
      <c r="D35" s="195"/>
      <c r="E35" s="196"/>
      <c r="F35" s="183">
        <v>1</v>
      </c>
      <c r="G35" s="183"/>
      <c r="H35" s="18" t="s">
        <v>51</v>
      </c>
      <c r="I35" s="1">
        <v>125000</v>
      </c>
      <c r="J35" s="181">
        <f t="shared" ref="J35:J40" si="0">F35*I35</f>
        <v>125000</v>
      </c>
      <c r="K35" s="182"/>
      <c r="O35" s="132"/>
      <c r="P35" s="132"/>
      <c r="Q35" s="132"/>
      <c r="R35" s="132"/>
      <c r="S35" s="132"/>
      <c r="T35" s="132"/>
      <c r="U35" s="132"/>
      <c r="V35" s="132"/>
      <c r="W35" s="132"/>
      <c r="X35" s="132"/>
      <c r="Y35" s="132"/>
      <c r="Z35" s="132"/>
      <c r="AA35" s="132"/>
    </row>
    <row r="36" spans="1:27" ht="15" customHeight="1" x14ac:dyDescent="0.25">
      <c r="A36" s="14"/>
      <c r="B36" s="17" t="s">
        <v>70</v>
      </c>
      <c r="C36" s="194" t="s">
        <v>76</v>
      </c>
      <c r="D36" s="195"/>
      <c r="E36" s="196"/>
      <c r="F36" s="183">
        <v>1</v>
      </c>
      <c r="G36" s="183"/>
      <c r="H36" s="18" t="s">
        <v>51</v>
      </c>
      <c r="I36" s="1">
        <v>500000</v>
      </c>
      <c r="J36" s="181">
        <f t="shared" si="0"/>
        <v>500000</v>
      </c>
      <c r="K36" s="182"/>
      <c r="N36" s="132"/>
      <c r="O36" s="132"/>
      <c r="P36" s="132"/>
      <c r="Q36" s="132"/>
      <c r="R36" s="132"/>
      <c r="S36" s="132"/>
      <c r="T36" s="132"/>
      <c r="U36" s="132"/>
      <c r="V36" s="132"/>
      <c r="W36" s="132"/>
      <c r="X36" s="132"/>
      <c r="Y36" s="132"/>
      <c r="Z36" s="132"/>
      <c r="AA36" s="132"/>
    </row>
    <row r="37" spans="1:27" ht="15" customHeight="1" x14ac:dyDescent="0.25">
      <c r="A37" s="14"/>
      <c r="B37" s="17" t="s">
        <v>71</v>
      </c>
      <c r="C37" s="194" t="s">
        <v>77</v>
      </c>
      <c r="D37" s="195"/>
      <c r="E37" s="196"/>
      <c r="F37" s="183">
        <v>1</v>
      </c>
      <c r="G37" s="183"/>
      <c r="H37" s="18" t="s">
        <v>51</v>
      </c>
      <c r="I37" s="1">
        <v>400000</v>
      </c>
      <c r="J37" s="181">
        <f t="shared" si="0"/>
        <v>400000</v>
      </c>
      <c r="K37" s="182"/>
      <c r="N37" s="132"/>
      <c r="O37" s="132"/>
      <c r="P37" s="132"/>
      <c r="Q37" s="132"/>
      <c r="R37" s="132"/>
      <c r="S37" s="132"/>
      <c r="T37" s="132"/>
      <c r="U37" s="132"/>
      <c r="V37" s="132"/>
      <c r="W37" s="132"/>
      <c r="X37" s="132"/>
      <c r="Y37" s="132"/>
      <c r="Z37" s="132"/>
      <c r="AA37" s="132"/>
    </row>
    <row r="38" spans="1:27" ht="15" customHeight="1" x14ac:dyDescent="0.25">
      <c r="A38" s="14"/>
      <c r="B38" s="17" t="s">
        <v>72</v>
      </c>
      <c r="C38" s="194" t="s">
        <v>78</v>
      </c>
      <c r="D38" s="195"/>
      <c r="E38" s="196"/>
      <c r="F38" s="183">
        <v>1</v>
      </c>
      <c r="G38" s="183"/>
      <c r="H38" s="18" t="s">
        <v>51</v>
      </c>
      <c r="I38" s="1">
        <v>75000</v>
      </c>
      <c r="J38" s="181">
        <f t="shared" si="0"/>
        <v>75000</v>
      </c>
      <c r="K38" s="182"/>
      <c r="N38" s="132"/>
      <c r="O38" s="132"/>
      <c r="P38" s="132"/>
      <c r="Q38" s="132"/>
      <c r="R38" s="132"/>
      <c r="S38" s="132"/>
      <c r="T38" s="132"/>
      <c r="U38" s="132"/>
      <c r="V38" s="132"/>
      <c r="W38" s="132"/>
      <c r="X38" s="132"/>
      <c r="Y38" s="132"/>
      <c r="Z38" s="132"/>
      <c r="AA38" s="132"/>
    </row>
    <row r="39" spans="1:27" ht="15" customHeight="1" x14ac:dyDescent="0.25">
      <c r="A39" s="14"/>
      <c r="B39" s="17" t="s">
        <v>73</v>
      </c>
      <c r="C39" s="194" t="s">
        <v>79</v>
      </c>
      <c r="D39" s="195"/>
      <c r="E39" s="196"/>
      <c r="F39" s="183">
        <v>1</v>
      </c>
      <c r="G39" s="183"/>
      <c r="H39" s="18" t="s">
        <v>51</v>
      </c>
      <c r="I39" s="1">
        <v>1500000</v>
      </c>
      <c r="J39" s="181">
        <f t="shared" si="0"/>
        <v>1500000</v>
      </c>
      <c r="K39" s="182"/>
      <c r="N39" s="132"/>
      <c r="O39" s="132"/>
      <c r="P39" s="132"/>
      <c r="Q39" s="132"/>
      <c r="R39" s="132"/>
      <c r="S39" s="132"/>
      <c r="T39" s="132"/>
      <c r="U39" s="132"/>
      <c r="V39" s="132"/>
      <c r="W39" s="132"/>
      <c r="X39" s="132"/>
      <c r="Y39" s="132"/>
      <c r="Z39" s="132"/>
      <c r="AA39" s="132"/>
    </row>
    <row r="40" spans="1:27" ht="15" customHeight="1" x14ac:dyDescent="0.25">
      <c r="A40" s="14"/>
      <c r="B40" s="17" t="s">
        <v>74</v>
      </c>
      <c r="C40" s="194" t="s">
        <v>80</v>
      </c>
      <c r="D40" s="195"/>
      <c r="E40" s="196"/>
      <c r="F40" s="183">
        <v>1</v>
      </c>
      <c r="G40" s="183"/>
      <c r="H40" s="18" t="s">
        <v>51</v>
      </c>
      <c r="I40" s="1">
        <v>250000</v>
      </c>
      <c r="J40" s="181">
        <f t="shared" si="0"/>
        <v>250000</v>
      </c>
      <c r="K40" s="182"/>
      <c r="N40" s="132"/>
      <c r="O40" s="132"/>
      <c r="P40" s="132"/>
      <c r="Q40" s="132"/>
      <c r="R40" s="132"/>
      <c r="S40" s="132"/>
      <c r="T40" s="132"/>
      <c r="U40" s="132"/>
      <c r="V40" s="132"/>
      <c r="W40" s="132"/>
      <c r="X40" s="132"/>
      <c r="Y40" s="132"/>
      <c r="Z40" s="132"/>
      <c r="AA40" s="132"/>
    </row>
    <row r="41" spans="1:27" ht="15" customHeight="1" x14ac:dyDescent="0.25">
      <c r="A41" s="14"/>
      <c r="B41" s="67">
        <v>1.3</v>
      </c>
      <c r="C41" s="198" t="s">
        <v>34</v>
      </c>
      <c r="D41" s="199"/>
      <c r="E41" s="200"/>
      <c r="F41" s="179">
        <v>0.05</v>
      </c>
      <c r="G41" s="179"/>
      <c r="H41" s="18" t="s">
        <v>14</v>
      </c>
      <c r="I41" s="19">
        <f>J31</f>
        <v>18999900</v>
      </c>
      <c r="J41" s="181">
        <f>I41*F41</f>
        <v>949995</v>
      </c>
      <c r="K41" s="182"/>
      <c r="M41" s="149" t="s">
        <v>156</v>
      </c>
      <c r="N41" s="168" t="s">
        <v>140</v>
      </c>
      <c r="O41" s="169"/>
      <c r="P41" s="169"/>
      <c r="Q41" s="169"/>
      <c r="R41" s="169"/>
      <c r="S41" s="169"/>
      <c r="T41" s="169"/>
      <c r="U41" s="169"/>
      <c r="V41" s="169"/>
      <c r="W41" s="169"/>
      <c r="X41" s="169"/>
      <c r="Y41" s="169"/>
      <c r="Z41" s="132"/>
      <c r="AA41" s="132"/>
    </row>
    <row r="42" spans="1:27" ht="15" customHeight="1" x14ac:dyDescent="0.25">
      <c r="A42" s="14"/>
      <c r="B42" s="67">
        <v>1.4</v>
      </c>
      <c r="C42" s="198" t="s">
        <v>106</v>
      </c>
      <c r="D42" s="199"/>
      <c r="E42" s="200"/>
      <c r="F42" s="183">
        <v>1</v>
      </c>
      <c r="G42" s="183"/>
      <c r="H42" s="18" t="s">
        <v>51</v>
      </c>
      <c r="I42" s="1">
        <v>125000</v>
      </c>
      <c r="J42" s="181">
        <f>I42*F42</f>
        <v>125000</v>
      </c>
      <c r="K42" s="182"/>
      <c r="M42" s="149"/>
      <c r="N42" s="168" t="s">
        <v>114</v>
      </c>
      <c r="O42" s="169"/>
      <c r="P42" s="169"/>
      <c r="Q42" s="169"/>
      <c r="R42" s="169"/>
      <c r="S42" s="169"/>
      <c r="T42" s="169"/>
      <c r="U42" s="169"/>
      <c r="V42" s="169"/>
      <c r="W42" s="169"/>
      <c r="X42" s="169"/>
      <c r="Y42" s="169"/>
      <c r="Z42" s="132"/>
      <c r="AA42" s="132"/>
    </row>
    <row r="43" spans="1:27" ht="15" customHeight="1" x14ac:dyDescent="0.25">
      <c r="A43" s="14"/>
      <c r="B43" s="170" t="s">
        <v>42</v>
      </c>
      <c r="C43" s="171"/>
      <c r="D43" s="171"/>
      <c r="E43" s="171"/>
      <c r="F43" s="171"/>
      <c r="G43" s="171"/>
      <c r="H43" s="171"/>
      <c r="I43" s="172"/>
      <c r="J43" s="201">
        <f>J33+J41+J42</f>
        <v>3924995</v>
      </c>
      <c r="K43" s="202"/>
      <c r="M43" s="149"/>
      <c r="N43" s="132"/>
      <c r="O43" s="132"/>
      <c r="P43" s="132"/>
      <c r="Q43" s="132"/>
      <c r="R43" s="132"/>
      <c r="S43" s="132"/>
      <c r="T43" s="132"/>
      <c r="U43" s="132"/>
      <c r="V43" s="132"/>
      <c r="W43" s="132"/>
      <c r="X43" s="132"/>
      <c r="Y43" s="132"/>
      <c r="Z43" s="132"/>
      <c r="AA43" s="132"/>
    </row>
    <row r="44" spans="1:27" ht="15" customHeight="1" x14ac:dyDescent="0.25">
      <c r="A44" s="14"/>
      <c r="B44" s="236" t="s">
        <v>43</v>
      </c>
      <c r="C44" s="237"/>
      <c r="D44" s="237"/>
      <c r="E44" s="237"/>
      <c r="F44" s="237"/>
      <c r="G44" s="237"/>
      <c r="H44" s="237"/>
      <c r="I44" s="237"/>
      <c r="J44" s="237"/>
      <c r="K44" s="238"/>
      <c r="M44" s="149"/>
      <c r="N44" s="132"/>
      <c r="O44" s="132"/>
      <c r="P44" s="132"/>
      <c r="Q44" s="132"/>
      <c r="R44" s="132"/>
      <c r="S44" s="132"/>
      <c r="T44" s="132"/>
      <c r="U44" s="132"/>
      <c r="V44" s="132"/>
      <c r="W44" s="132"/>
      <c r="X44" s="132"/>
      <c r="Y44" s="132"/>
      <c r="Z44" s="132"/>
      <c r="AA44" s="132"/>
    </row>
    <row r="45" spans="1:27" ht="27.75" customHeight="1" x14ac:dyDescent="0.25">
      <c r="A45" s="14"/>
      <c r="B45" s="17">
        <v>1.5</v>
      </c>
      <c r="C45" s="194" t="s">
        <v>65</v>
      </c>
      <c r="D45" s="195"/>
      <c r="E45" s="196"/>
      <c r="F45" s="179">
        <v>0.25</v>
      </c>
      <c r="G45" s="179"/>
      <c r="H45" s="147" t="s">
        <v>14</v>
      </c>
      <c r="I45" s="19">
        <f>J31+J33+J41</f>
        <v>22799895</v>
      </c>
      <c r="J45" s="181">
        <f>I45*F45</f>
        <v>5699973.75</v>
      </c>
      <c r="K45" s="182"/>
      <c r="M45" s="149" t="s">
        <v>14</v>
      </c>
      <c r="N45" s="168" t="s">
        <v>185</v>
      </c>
      <c r="O45" s="169"/>
      <c r="P45" s="169"/>
      <c r="Q45" s="169"/>
      <c r="R45" s="169"/>
      <c r="S45" s="169"/>
      <c r="T45" s="169"/>
      <c r="U45" s="169"/>
      <c r="V45" s="169"/>
      <c r="W45" s="169"/>
      <c r="X45" s="169"/>
      <c r="Y45" s="169"/>
      <c r="Z45" s="169"/>
      <c r="AA45" s="132"/>
    </row>
    <row r="46" spans="1:27" ht="24.75" customHeight="1" x14ac:dyDescent="0.25">
      <c r="A46" s="14"/>
      <c r="B46" s="17">
        <v>1.6</v>
      </c>
      <c r="C46" s="194" t="s">
        <v>107</v>
      </c>
      <c r="D46" s="195"/>
      <c r="E46" s="196"/>
      <c r="F46" s="179">
        <v>0.64800000000000002</v>
      </c>
      <c r="G46" s="179"/>
      <c r="H46" s="18" t="s">
        <v>14</v>
      </c>
      <c r="I46" s="19">
        <f>J31+J33+J41+J45</f>
        <v>28499868.75</v>
      </c>
      <c r="J46" s="181">
        <f>I46*F46</f>
        <v>18467914.949999999</v>
      </c>
      <c r="K46" s="182"/>
      <c r="M46" s="149" t="s">
        <v>51</v>
      </c>
      <c r="N46" s="168" t="s">
        <v>157</v>
      </c>
      <c r="O46" s="169"/>
      <c r="P46" s="169"/>
      <c r="Q46" s="169"/>
      <c r="R46" s="169"/>
      <c r="S46" s="169"/>
      <c r="T46" s="169"/>
      <c r="U46" s="169"/>
      <c r="V46" s="169"/>
      <c r="W46" s="169"/>
      <c r="X46" s="169"/>
      <c r="Y46" s="169"/>
      <c r="Z46" s="169"/>
      <c r="AA46" s="132"/>
    </row>
    <row r="47" spans="1:27" ht="41.25" customHeight="1" x14ac:dyDescent="0.25">
      <c r="A47" s="14"/>
      <c r="B47" s="17">
        <v>1.7</v>
      </c>
      <c r="C47" s="194" t="s">
        <v>184</v>
      </c>
      <c r="D47" s="195"/>
      <c r="E47" s="196"/>
      <c r="F47" s="179">
        <v>0.01</v>
      </c>
      <c r="G47" s="179"/>
      <c r="H47" s="18" t="s">
        <v>14</v>
      </c>
      <c r="I47" s="19">
        <f>J31+J33+J41+J45</f>
        <v>28499868.75</v>
      </c>
      <c r="J47" s="181">
        <f>I47*F47</f>
        <v>284998.6875</v>
      </c>
      <c r="K47" s="182"/>
      <c r="M47" s="149" t="s">
        <v>51</v>
      </c>
      <c r="N47" s="168" t="s">
        <v>182</v>
      </c>
      <c r="O47" s="169"/>
      <c r="P47" s="169"/>
      <c r="Q47" s="169"/>
      <c r="R47" s="169"/>
      <c r="S47" s="169"/>
      <c r="T47" s="169"/>
      <c r="U47" s="169"/>
      <c r="V47" s="169"/>
      <c r="W47" s="169"/>
      <c r="X47" s="169"/>
      <c r="Y47" s="169"/>
      <c r="Z47" s="169"/>
      <c r="AA47" s="132"/>
    </row>
    <row r="48" spans="1:27" ht="15" customHeight="1" x14ac:dyDescent="0.25">
      <c r="A48" s="14"/>
      <c r="B48" s="170" t="s">
        <v>44</v>
      </c>
      <c r="C48" s="171"/>
      <c r="D48" s="171"/>
      <c r="E48" s="171"/>
      <c r="F48" s="171"/>
      <c r="G48" s="171"/>
      <c r="H48" s="171"/>
      <c r="I48" s="172"/>
      <c r="J48" s="201">
        <f>+J46+J45+J47</f>
        <v>24452887.387499999</v>
      </c>
      <c r="K48" s="202"/>
      <c r="N48" s="132"/>
      <c r="O48" s="132"/>
      <c r="P48" s="132"/>
      <c r="Q48" s="132"/>
      <c r="R48" s="132"/>
      <c r="S48" s="132"/>
      <c r="T48" s="132"/>
      <c r="U48" s="132"/>
      <c r="V48" s="132"/>
      <c r="W48" s="132"/>
      <c r="X48" s="132"/>
      <c r="Y48" s="132"/>
      <c r="Z48" s="132"/>
      <c r="AA48" s="132"/>
    </row>
    <row r="49" spans="1:27" ht="6" customHeight="1" x14ac:dyDescent="0.25">
      <c r="A49" s="14"/>
      <c r="B49" s="243"/>
      <c r="C49" s="244"/>
      <c r="D49" s="244"/>
      <c r="E49" s="244"/>
      <c r="F49" s="244"/>
      <c r="G49" s="244"/>
      <c r="H49" s="244"/>
      <c r="I49" s="244"/>
      <c r="J49" s="244"/>
      <c r="K49" s="245"/>
      <c r="N49" s="132"/>
      <c r="O49" s="132"/>
      <c r="P49" s="132"/>
      <c r="Q49" s="132"/>
      <c r="R49" s="132"/>
      <c r="S49" s="132"/>
      <c r="T49" s="132"/>
      <c r="U49" s="132"/>
      <c r="V49" s="132"/>
      <c r="W49" s="132"/>
      <c r="X49" s="132"/>
      <c r="Y49" s="132"/>
      <c r="Z49" s="132"/>
      <c r="AA49" s="132"/>
    </row>
    <row r="50" spans="1:27" ht="15" customHeight="1" x14ac:dyDescent="0.25">
      <c r="A50" s="14"/>
      <c r="B50" s="240" t="s">
        <v>57</v>
      </c>
      <c r="C50" s="241"/>
      <c r="D50" s="241"/>
      <c r="E50" s="241"/>
      <c r="F50" s="241"/>
      <c r="G50" s="241"/>
      <c r="H50" s="241"/>
      <c r="I50" s="242"/>
      <c r="J50" s="201">
        <f>J31+J43+J48</f>
        <v>47377782.387500003</v>
      </c>
      <c r="K50" s="202"/>
      <c r="N50" s="132"/>
      <c r="O50" s="132"/>
      <c r="P50" s="132"/>
      <c r="Q50" s="132"/>
      <c r="R50" s="132"/>
      <c r="S50" s="132"/>
      <c r="T50" s="132"/>
      <c r="U50" s="132"/>
      <c r="V50" s="132"/>
      <c r="W50" s="132"/>
      <c r="X50" s="132"/>
      <c r="Y50" s="132"/>
      <c r="Z50" s="132"/>
      <c r="AA50" s="132"/>
    </row>
    <row r="51" spans="1:27" ht="15" customHeight="1" x14ac:dyDescent="0.25">
      <c r="A51" s="14"/>
      <c r="B51" s="243"/>
      <c r="C51" s="244"/>
      <c r="D51" s="244"/>
      <c r="E51" s="244"/>
      <c r="F51" s="244"/>
      <c r="G51" s="244"/>
      <c r="H51" s="244"/>
      <c r="I51" s="244"/>
      <c r="J51" s="244"/>
      <c r="K51" s="245"/>
      <c r="N51" s="132"/>
      <c r="O51" s="132"/>
      <c r="P51" s="132"/>
      <c r="Q51" s="132"/>
      <c r="R51" s="132"/>
      <c r="S51" s="132"/>
      <c r="T51" s="132"/>
      <c r="U51" s="132"/>
      <c r="V51" s="132"/>
      <c r="W51" s="132"/>
      <c r="X51" s="132"/>
      <c r="Y51" s="132"/>
      <c r="Z51" s="132"/>
      <c r="AA51" s="132"/>
    </row>
    <row r="52" spans="1:27" ht="30" customHeight="1" x14ac:dyDescent="0.25">
      <c r="A52" s="14"/>
      <c r="B52" s="211" t="s">
        <v>59</v>
      </c>
      <c r="C52" s="177"/>
      <c r="D52" s="177"/>
      <c r="E52" s="178"/>
      <c r="F52" s="239">
        <v>0.13500000000000001</v>
      </c>
      <c r="G52" s="239"/>
      <c r="H52" s="18" t="s">
        <v>14</v>
      </c>
      <c r="I52" s="19">
        <f>J31+J41+J46+J45</f>
        <v>44117783.700000003</v>
      </c>
      <c r="J52" s="181">
        <f>I52*F52</f>
        <v>5955900.7995000007</v>
      </c>
      <c r="K52" s="182"/>
      <c r="N52" s="168" t="s">
        <v>151</v>
      </c>
      <c r="O52" s="169"/>
      <c r="P52" s="169"/>
      <c r="Q52" s="169"/>
      <c r="R52" s="169"/>
      <c r="S52" s="169"/>
      <c r="T52" s="169"/>
      <c r="U52" s="169"/>
      <c r="V52" s="169"/>
      <c r="W52" s="169"/>
      <c r="X52" s="169"/>
      <c r="Y52" s="169"/>
      <c r="Z52" s="169"/>
      <c r="AA52" s="132"/>
    </row>
    <row r="53" spans="1:27" ht="15" customHeight="1" x14ac:dyDescent="0.25">
      <c r="A53" s="14"/>
      <c r="B53" s="173" t="s">
        <v>39</v>
      </c>
      <c r="C53" s="174"/>
      <c r="D53" s="174"/>
      <c r="E53" s="175"/>
      <c r="F53" s="239">
        <v>0.23</v>
      </c>
      <c r="G53" s="239"/>
      <c r="H53" s="18" t="s">
        <v>14</v>
      </c>
      <c r="I53" s="19">
        <f>J33</f>
        <v>2850000</v>
      </c>
      <c r="J53" s="181">
        <f>I53*F53</f>
        <v>655500</v>
      </c>
      <c r="K53" s="182"/>
      <c r="N53" s="168" t="s">
        <v>129</v>
      </c>
      <c r="O53" s="169"/>
      <c r="P53" s="169"/>
      <c r="Q53" s="169"/>
      <c r="R53" s="169"/>
      <c r="S53" s="169"/>
      <c r="T53" s="169"/>
      <c r="U53" s="169"/>
      <c r="V53" s="169"/>
      <c r="W53" s="169"/>
      <c r="X53" s="169"/>
      <c r="Y53" s="169"/>
      <c r="Z53" s="169"/>
      <c r="AA53" s="132"/>
    </row>
    <row r="54" spans="1:27" x14ac:dyDescent="0.25">
      <c r="A54" s="14"/>
      <c r="B54" s="260" t="s">
        <v>55</v>
      </c>
      <c r="C54" s="261"/>
      <c r="D54" s="261"/>
      <c r="E54" s="261"/>
      <c r="F54" s="269">
        <v>1</v>
      </c>
      <c r="G54" s="270"/>
      <c r="H54" s="273" t="s">
        <v>51</v>
      </c>
      <c r="I54" s="275"/>
      <c r="J54" s="277"/>
      <c r="K54" s="278"/>
      <c r="N54" s="132"/>
      <c r="O54" s="132"/>
      <c r="P54" s="132"/>
      <c r="Q54" s="132"/>
      <c r="R54" s="132"/>
      <c r="S54" s="132"/>
      <c r="T54" s="132"/>
      <c r="U54" s="132"/>
      <c r="V54" s="132"/>
      <c r="W54" s="132"/>
      <c r="X54" s="132"/>
      <c r="Y54" s="132"/>
      <c r="Z54" s="132"/>
      <c r="AA54" s="132"/>
    </row>
    <row r="55" spans="1:27" ht="29.1" customHeight="1" x14ac:dyDescent="0.25">
      <c r="A55" s="14"/>
      <c r="B55" s="267" t="s">
        <v>52</v>
      </c>
      <c r="C55" s="268"/>
      <c r="D55" s="268"/>
      <c r="E55" s="268"/>
      <c r="F55" s="271"/>
      <c r="G55" s="272"/>
      <c r="H55" s="274"/>
      <c r="I55" s="276"/>
      <c r="J55" s="279"/>
      <c r="K55" s="280"/>
      <c r="N55" s="168" t="s">
        <v>139</v>
      </c>
      <c r="O55" s="169"/>
      <c r="P55" s="169"/>
      <c r="Q55" s="169"/>
      <c r="R55" s="169"/>
      <c r="S55" s="169"/>
      <c r="T55" s="169"/>
      <c r="U55" s="169"/>
      <c r="V55" s="169"/>
      <c r="W55" s="169"/>
      <c r="X55" s="169"/>
      <c r="Y55" s="169"/>
      <c r="Z55" s="169"/>
      <c r="AA55" s="132"/>
    </row>
    <row r="56" spans="1:27" ht="7.5" customHeight="1" x14ac:dyDescent="0.25">
      <c r="A56" s="14"/>
      <c r="B56" s="103"/>
      <c r="C56" s="102"/>
      <c r="D56" s="102"/>
      <c r="E56" s="102"/>
      <c r="F56" s="102"/>
      <c r="G56" s="102"/>
      <c r="H56" s="20"/>
      <c r="I56" s="21"/>
      <c r="J56" s="201"/>
      <c r="K56" s="202"/>
      <c r="N56" s="132"/>
      <c r="O56" s="132"/>
      <c r="P56" s="132"/>
      <c r="Q56" s="132"/>
      <c r="R56" s="132"/>
      <c r="S56" s="132"/>
      <c r="T56" s="132"/>
      <c r="U56" s="132"/>
      <c r="V56" s="132"/>
      <c r="W56" s="132"/>
      <c r="X56" s="132"/>
      <c r="Y56" s="132"/>
      <c r="Z56" s="132"/>
      <c r="AA56" s="132"/>
    </row>
    <row r="57" spans="1:27" ht="15" customHeight="1" x14ac:dyDescent="0.25">
      <c r="A57" s="14"/>
      <c r="B57" s="240" t="s">
        <v>56</v>
      </c>
      <c r="C57" s="241"/>
      <c r="D57" s="241"/>
      <c r="E57" s="241"/>
      <c r="F57" s="241"/>
      <c r="G57" s="241"/>
      <c r="H57" s="241"/>
      <c r="I57" s="242"/>
      <c r="J57" s="201">
        <f>J50+J52+J53+J54</f>
        <v>53989183.187000006</v>
      </c>
      <c r="K57" s="202"/>
      <c r="N57" s="132"/>
      <c r="O57" s="132"/>
      <c r="P57" s="132"/>
      <c r="Q57" s="132"/>
      <c r="R57" s="132"/>
      <c r="S57" s="132"/>
      <c r="T57" s="132"/>
      <c r="U57" s="132"/>
      <c r="V57" s="132"/>
      <c r="W57" s="132"/>
      <c r="X57" s="132"/>
      <c r="Y57" s="132"/>
      <c r="Z57" s="132"/>
      <c r="AA57" s="132"/>
    </row>
    <row r="58" spans="1:27" ht="13.5" thickBot="1" x14ac:dyDescent="0.3">
      <c r="A58" s="14"/>
      <c r="B58" s="22"/>
      <c r="C58" s="13"/>
      <c r="D58" s="13"/>
      <c r="E58" s="13"/>
      <c r="F58" s="13"/>
      <c r="G58" s="13"/>
      <c r="H58" s="13"/>
      <c r="I58" s="13"/>
      <c r="J58" s="23"/>
      <c r="K58" s="24"/>
      <c r="N58" s="132"/>
      <c r="O58" s="132"/>
      <c r="P58" s="132"/>
      <c r="Q58" s="132"/>
      <c r="R58" s="132"/>
      <c r="S58" s="132"/>
      <c r="T58" s="132"/>
      <c r="U58" s="132"/>
      <c r="V58" s="132"/>
      <c r="W58" s="132"/>
      <c r="X58" s="132"/>
      <c r="Y58" s="132"/>
      <c r="Z58" s="132"/>
      <c r="AA58" s="132"/>
    </row>
    <row r="59" spans="1:27" ht="13.5" thickBot="1" x14ac:dyDescent="0.3">
      <c r="A59" s="14"/>
      <c r="B59" s="22" t="s">
        <v>24</v>
      </c>
      <c r="C59" s="13"/>
      <c r="D59" s="203">
        <v>2.7</v>
      </c>
      <c r="E59" s="204"/>
      <c r="F59" s="13" t="s">
        <v>16</v>
      </c>
      <c r="G59" s="13"/>
      <c r="H59" s="13"/>
      <c r="I59" s="25" t="s">
        <v>35</v>
      </c>
      <c r="J59" s="205">
        <f>J50/D59</f>
        <v>17547326.810185187</v>
      </c>
      <c r="K59" s="206"/>
      <c r="N59" s="168" t="s">
        <v>116</v>
      </c>
      <c r="O59" s="169"/>
      <c r="P59" s="169"/>
      <c r="Q59" s="169"/>
      <c r="R59" s="169"/>
      <c r="S59" s="169"/>
      <c r="T59" s="169"/>
      <c r="U59" s="169"/>
      <c r="V59" s="169"/>
      <c r="W59" s="169"/>
      <c r="X59" s="169"/>
      <c r="Y59" s="169"/>
      <c r="Z59" s="169"/>
      <c r="AA59" s="132"/>
    </row>
    <row r="60" spans="1:27" ht="13.5" thickBot="1" x14ac:dyDescent="0.3">
      <c r="A60" s="14"/>
      <c r="B60" s="22"/>
      <c r="C60" s="13"/>
      <c r="D60" s="26"/>
      <c r="E60" s="26"/>
      <c r="F60" s="13"/>
      <c r="G60" s="13"/>
      <c r="H60" s="13"/>
      <c r="I60" s="25" t="s">
        <v>36</v>
      </c>
      <c r="J60" s="205">
        <f>J57/D59</f>
        <v>19995993.772962965</v>
      </c>
      <c r="K60" s="206"/>
      <c r="N60" s="132"/>
      <c r="O60" s="132"/>
      <c r="P60" s="132"/>
      <c r="Q60" s="132"/>
      <c r="R60" s="132"/>
      <c r="S60" s="132"/>
      <c r="T60" s="132"/>
      <c r="U60" s="132"/>
      <c r="V60" s="132"/>
      <c r="W60" s="132"/>
      <c r="X60" s="132"/>
      <c r="Y60" s="132"/>
      <c r="Z60" s="132"/>
      <c r="AA60" s="132"/>
    </row>
    <row r="61" spans="1:27" x14ac:dyDescent="0.25">
      <c r="A61" s="14"/>
      <c r="B61" s="22"/>
      <c r="C61" s="13"/>
      <c r="D61" s="13"/>
      <c r="E61" s="13"/>
      <c r="F61" s="13"/>
      <c r="G61" s="13"/>
      <c r="H61" s="13"/>
      <c r="I61" s="13"/>
      <c r="J61" s="23"/>
      <c r="K61" s="24"/>
      <c r="N61" s="132"/>
      <c r="O61" s="132"/>
      <c r="P61" s="132"/>
      <c r="Q61" s="132"/>
      <c r="R61" s="132"/>
      <c r="S61" s="132"/>
      <c r="T61" s="132"/>
      <c r="U61" s="132"/>
      <c r="V61" s="132"/>
      <c r="W61" s="132"/>
      <c r="X61" s="132"/>
      <c r="Y61" s="132"/>
      <c r="Z61" s="132"/>
      <c r="AA61" s="132"/>
    </row>
    <row r="62" spans="1:27" x14ac:dyDescent="0.25">
      <c r="A62" s="14"/>
      <c r="B62" s="22" t="s">
        <v>40</v>
      </c>
      <c r="C62" s="13"/>
      <c r="D62" s="13"/>
      <c r="E62" s="13"/>
      <c r="F62" s="13"/>
      <c r="G62" s="13"/>
      <c r="H62" s="13"/>
      <c r="I62" s="13"/>
      <c r="J62" s="23"/>
      <c r="K62" s="24"/>
      <c r="N62" s="132"/>
      <c r="O62" s="132"/>
      <c r="P62" s="132"/>
      <c r="Q62" s="132"/>
      <c r="R62" s="132"/>
      <c r="S62" s="132"/>
      <c r="T62" s="132"/>
      <c r="U62" s="132"/>
      <c r="V62" s="132"/>
      <c r="W62" s="132"/>
      <c r="X62" s="132"/>
      <c r="Y62" s="132"/>
      <c r="Z62" s="132"/>
      <c r="AA62" s="132"/>
    </row>
    <row r="63" spans="1:27" ht="60" customHeight="1" x14ac:dyDescent="0.25">
      <c r="A63" s="14"/>
      <c r="B63" s="264" t="s">
        <v>173</v>
      </c>
      <c r="C63" s="265"/>
      <c r="D63" s="265"/>
      <c r="E63" s="265"/>
      <c r="F63" s="265"/>
      <c r="G63" s="265"/>
      <c r="H63" s="265"/>
      <c r="I63" s="265"/>
      <c r="J63" s="265"/>
      <c r="K63" s="266"/>
      <c r="N63" s="168" t="s">
        <v>172</v>
      </c>
      <c r="O63" s="169"/>
      <c r="P63" s="169"/>
      <c r="Q63" s="169"/>
      <c r="R63" s="169"/>
      <c r="S63" s="169"/>
      <c r="T63" s="169"/>
      <c r="U63" s="169"/>
      <c r="V63" s="169"/>
      <c r="W63" s="169"/>
      <c r="X63" s="169"/>
      <c r="Y63" s="169"/>
      <c r="Z63" s="169"/>
      <c r="AA63" s="132"/>
    </row>
    <row r="64" spans="1:27" ht="6.75" customHeight="1" x14ac:dyDescent="0.25">
      <c r="A64" s="14"/>
      <c r="B64" s="27"/>
      <c r="J64" s="28"/>
      <c r="K64" s="29"/>
      <c r="N64" s="132"/>
      <c r="O64" s="132"/>
      <c r="P64" s="132"/>
      <c r="Q64" s="132"/>
      <c r="R64" s="132"/>
      <c r="S64" s="132"/>
      <c r="T64" s="132"/>
      <c r="U64" s="132"/>
      <c r="V64" s="132"/>
      <c r="W64" s="132"/>
      <c r="X64" s="132"/>
      <c r="Y64" s="132"/>
      <c r="Z64" s="132"/>
      <c r="AA64" s="132"/>
    </row>
    <row r="65" spans="1:27" s="13" customFormat="1" x14ac:dyDescent="0.25">
      <c r="A65" s="30">
        <v>2</v>
      </c>
      <c r="B65" s="31" t="s">
        <v>26</v>
      </c>
      <c r="C65" s="32"/>
      <c r="D65" s="32"/>
      <c r="E65" s="32"/>
      <c r="F65" s="32"/>
      <c r="G65" s="32"/>
      <c r="H65" s="32"/>
      <c r="I65" s="32"/>
      <c r="J65" s="33"/>
      <c r="K65" s="34"/>
      <c r="L65" s="107"/>
      <c r="M65" s="107"/>
      <c r="N65" s="134"/>
      <c r="O65" s="134"/>
      <c r="P65" s="134"/>
      <c r="Q65" s="134"/>
      <c r="R65" s="134"/>
      <c r="S65" s="134"/>
      <c r="T65" s="134"/>
      <c r="U65" s="134"/>
      <c r="V65" s="134"/>
      <c r="W65" s="134"/>
      <c r="X65" s="134"/>
      <c r="Y65" s="134"/>
      <c r="Z65" s="134"/>
      <c r="AA65" s="134"/>
    </row>
    <row r="66" spans="1:27" ht="6.75" customHeight="1" x14ac:dyDescent="0.25">
      <c r="A66" s="35"/>
      <c r="B66" s="36"/>
      <c r="J66" s="262"/>
      <c r="K66" s="263"/>
      <c r="N66" s="132"/>
      <c r="O66" s="132"/>
      <c r="P66" s="132"/>
      <c r="Q66" s="132"/>
      <c r="R66" s="132"/>
      <c r="S66" s="132"/>
      <c r="T66" s="132"/>
      <c r="U66" s="132"/>
      <c r="V66" s="132"/>
      <c r="W66" s="132"/>
      <c r="X66" s="132"/>
      <c r="Y66" s="132"/>
      <c r="Z66" s="132"/>
      <c r="AA66" s="132"/>
    </row>
    <row r="67" spans="1:27" ht="15" customHeight="1" x14ac:dyDescent="0.25">
      <c r="A67" s="35"/>
      <c r="B67" s="249" t="s">
        <v>60</v>
      </c>
      <c r="C67" s="250"/>
      <c r="D67" s="250"/>
      <c r="E67" s="37"/>
      <c r="F67" s="246" t="s">
        <v>26</v>
      </c>
      <c r="G67" s="247"/>
      <c r="H67" s="247"/>
      <c r="I67" s="247"/>
      <c r="J67" s="248"/>
      <c r="K67" s="38" t="s">
        <v>27</v>
      </c>
      <c r="N67" s="168" t="s">
        <v>117</v>
      </c>
      <c r="O67" s="169"/>
      <c r="P67" s="169"/>
      <c r="Q67" s="169"/>
      <c r="R67" s="169"/>
      <c r="S67" s="169"/>
      <c r="T67" s="169"/>
      <c r="U67" s="169"/>
      <c r="V67" s="169"/>
      <c r="W67" s="169"/>
      <c r="X67" s="169"/>
      <c r="Y67" s="169"/>
      <c r="Z67" s="132"/>
      <c r="AA67" s="132"/>
    </row>
    <row r="68" spans="1:27" ht="15" x14ac:dyDescent="0.25">
      <c r="A68" s="35"/>
      <c r="B68" s="249"/>
      <c r="C68" s="250"/>
      <c r="D68" s="250"/>
      <c r="E68" s="39"/>
      <c r="F68" s="233"/>
      <c r="G68" s="234"/>
      <c r="H68" s="234"/>
      <c r="I68" s="234"/>
      <c r="J68" s="235"/>
      <c r="K68" s="104"/>
      <c r="N68" s="168" t="s">
        <v>130</v>
      </c>
      <c r="O68" s="305"/>
      <c r="P68" s="305"/>
      <c r="Q68" s="305"/>
      <c r="R68" s="305"/>
      <c r="S68" s="305"/>
      <c r="T68" s="305"/>
      <c r="U68" s="305"/>
      <c r="V68" s="132"/>
      <c r="W68" s="132"/>
      <c r="X68" s="132"/>
      <c r="Y68" s="132"/>
      <c r="Z68" s="132"/>
      <c r="AA68" s="132"/>
    </row>
    <row r="69" spans="1:27" x14ac:dyDescent="0.25">
      <c r="A69" s="35"/>
      <c r="B69" s="249"/>
      <c r="C69" s="250"/>
      <c r="D69" s="250"/>
      <c r="E69" s="37"/>
      <c r="F69" s="233"/>
      <c r="G69" s="234"/>
      <c r="H69" s="234"/>
      <c r="I69" s="234"/>
      <c r="J69" s="235"/>
      <c r="K69" s="104"/>
      <c r="N69" s="132"/>
      <c r="O69" s="132"/>
      <c r="P69" s="132"/>
      <c r="Q69" s="132"/>
      <c r="R69" s="132"/>
      <c r="S69" s="132"/>
      <c r="T69" s="132"/>
      <c r="U69" s="132"/>
      <c r="V69" s="132"/>
      <c r="W69" s="132"/>
      <c r="X69" s="132"/>
      <c r="Y69" s="132"/>
      <c r="Z69" s="132"/>
      <c r="AA69" s="132"/>
    </row>
    <row r="70" spans="1:27" s="13" customFormat="1" x14ac:dyDescent="0.25">
      <c r="A70" s="40"/>
      <c r="B70" s="249"/>
      <c r="C70" s="250"/>
      <c r="D70" s="250"/>
      <c r="E70" s="37"/>
      <c r="F70" s="233"/>
      <c r="G70" s="234"/>
      <c r="H70" s="234"/>
      <c r="I70" s="234"/>
      <c r="J70" s="235"/>
      <c r="K70" s="104"/>
      <c r="L70" s="107"/>
      <c r="M70" s="107"/>
      <c r="N70" s="134"/>
      <c r="O70" s="134"/>
      <c r="P70" s="134"/>
      <c r="Q70" s="134"/>
      <c r="R70" s="134"/>
      <c r="S70" s="134"/>
      <c r="T70" s="134"/>
      <c r="U70" s="134"/>
      <c r="V70" s="134"/>
      <c r="W70" s="134"/>
      <c r="X70" s="134"/>
      <c r="Y70" s="134"/>
      <c r="Z70" s="134"/>
      <c r="AA70" s="134"/>
    </row>
    <row r="71" spans="1:27" s="13" customFormat="1" x14ac:dyDescent="0.25">
      <c r="A71" s="40"/>
      <c r="B71" s="249"/>
      <c r="C71" s="250"/>
      <c r="D71" s="250"/>
      <c r="E71" s="37"/>
      <c r="F71" s="233"/>
      <c r="G71" s="234"/>
      <c r="H71" s="234"/>
      <c r="I71" s="234"/>
      <c r="J71" s="235"/>
      <c r="K71" s="104"/>
      <c r="L71" s="107"/>
      <c r="M71" s="107"/>
      <c r="N71" s="134"/>
      <c r="O71" s="134"/>
      <c r="P71" s="134"/>
      <c r="Q71" s="134"/>
      <c r="R71" s="134"/>
      <c r="S71" s="134"/>
      <c r="T71" s="134"/>
      <c r="U71" s="134"/>
      <c r="V71" s="134"/>
      <c r="W71" s="134"/>
      <c r="X71" s="134"/>
      <c r="Y71" s="134"/>
      <c r="Z71" s="134"/>
      <c r="AA71" s="134"/>
    </row>
    <row r="72" spans="1:27" s="13" customFormat="1" x14ac:dyDescent="0.25">
      <c r="A72" s="40"/>
      <c r="B72" s="249"/>
      <c r="C72" s="250"/>
      <c r="D72" s="250"/>
      <c r="E72" s="37"/>
      <c r="F72" s="233"/>
      <c r="G72" s="234"/>
      <c r="H72" s="234"/>
      <c r="I72" s="234"/>
      <c r="J72" s="235"/>
      <c r="K72" s="104"/>
      <c r="L72" s="107"/>
      <c r="M72" s="107"/>
      <c r="N72" s="134"/>
      <c r="O72" s="134"/>
      <c r="P72" s="134"/>
      <c r="Q72" s="134"/>
      <c r="R72" s="134"/>
      <c r="S72" s="134"/>
      <c r="T72" s="134"/>
      <c r="U72" s="134"/>
      <c r="V72" s="134"/>
      <c r="W72" s="134"/>
      <c r="X72" s="134"/>
      <c r="Y72" s="134"/>
      <c r="Z72" s="134"/>
      <c r="AA72" s="134"/>
    </row>
    <row r="73" spans="1:27" s="13" customFormat="1" x14ac:dyDescent="0.25">
      <c r="A73" s="40"/>
      <c r="B73" s="249"/>
      <c r="C73" s="250"/>
      <c r="D73" s="250"/>
      <c r="E73" s="37"/>
      <c r="F73" s="233"/>
      <c r="G73" s="234"/>
      <c r="H73" s="234"/>
      <c r="I73" s="234"/>
      <c r="J73" s="235"/>
      <c r="K73" s="104"/>
      <c r="L73" s="107"/>
      <c r="M73" s="107"/>
      <c r="N73" s="134"/>
      <c r="O73" s="134"/>
      <c r="P73" s="134"/>
      <c r="Q73" s="134"/>
      <c r="R73" s="134"/>
      <c r="S73" s="134"/>
      <c r="T73" s="134"/>
      <c r="U73" s="134"/>
      <c r="V73" s="134"/>
      <c r="W73" s="134"/>
      <c r="X73" s="134"/>
      <c r="Y73" s="134"/>
      <c r="Z73" s="134"/>
      <c r="AA73" s="134"/>
    </row>
    <row r="74" spans="1:27" s="13" customFormat="1" x14ac:dyDescent="0.25">
      <c r="A74" s="40"/>
      <c r="B74" s="249"/>
      <c r="C74" s="250"/>
      <c r="D74" s="250"/>
      <c r="E74" s="37"/>
      <c r="F74" s="233"/>
      <c r="G74" s="234"/>
      <c r="H74" s="234"/>
      <c r="I74" s="234"/>
      <c r="J74" s="235"/>
      <c r="K74" s="104"/>
      <c r="L74" s="107"/>
      <c r="M74" s="107"/>
      <c r="N74" s="134"/>
      <c r="O74" s="134"/>
      <c r="P74" s="134"/>
      <c r="Q74" s="134"/>
      <c r="R74" s="134"/>
      <c r="S74" s="134"/>
      <c r="T74" s="134"/>
      <c r="U74" s="134"/>
      <c r="V74" s="134"/>
      <c r="W74" s="134"/>
      <c r="X74" s="134"/>
      <c r="Y74" s="134"/>
      <c r="Z74" s="134"/>
      <c r="AA74" s="134"/>
    </row>
    <row r="75" spans="1:27" x14ac:dyDescent="0.25">
      <c r="A75" s="35"/>
      <c r="B75" s="249"/>
      <c r="C75" s="250"/>
      <c r="D75" s="250"/>
      <c r="E75" s="39"/>
      <c r="F75" s="233"/>
      <c r="G75" s="234"/>
      <c r="H75" s="234"/>
      <c r="I75" s="234"/>
      <c r="J75" s="235"/>
      <c r="K75" s="104"/>
      <c r="N75" s="132"/>
      <c r="O75" s="132"/>
      <c r="P75" s="132"/>
      <c r="Q75" s="132"/>
      <c r="R75" s="132"/>
      <c r="S75" s="132"/>
      <c r="T75" s="132"/>
      <c r="U75" s="132"/>
      <c r="V75" s="132"/>
      <c r="W75" s="132"/>
      <c r="X75" s="132"/>
      <c r="Y75" s="132"/>
      <c r="Z75" s="132"/>
      <c r="AA75" s="132"/>
    </row>
    <row r="76" spans="1:27" ht="6.75" customHeight="1" thickBot="1" x14ac:dyDescent="0.3">
      <c r="A76" s="41"/>
      <c r="B76" s="27"/>
      <c r="C76" s="42"/>
      <c r="D76" s="42"/>
      <c r="E76" s="42"/>
      <c r="F76" s="42"/>
      <c r="G76" s="42"/>
      <c r="H76" s="42"/>
      <c r="I76" s="42"/>
      <c r="J76" s="43"/>
      <c r="K76" s="44"/>
      <c r="N76" s="132"/>
      <c r="O76" s="132"/>
      <c r="P76" s="132"/>
      <c r="Q76" s="132"/>
      <c r="R76" s="132"/>
      <c r="S76" s="132"/>
      <c r="T76" s="132"/>
      <c r="U76" s="132"/>
      <c r="V76" s="132"/>
      <c r="W76" s="132"/>
      <c r="X76" s="132"/>
      <c r="Y76" s="132"/>
      <c r="Z76" s="132"/>
      <c r="AA76" s="132"/>
    </row>
    <row r="77" spans="1:27" ht="6.75" customHeight="1" x14ac:dyDescent="0.25">
      <c r="A77" s="45"/>
      <c r="B77" s="46"/>
      <c r="C77" s="46"/>
      <c r="D77" s="46"/>
      <c r="E77" s="46"/>
      <c r="F77" s="46"/>
      <c r="G77" s="46"/>
      <c r="H77" s="46"/>
      <c r="I77" s="46"/>
      <c r="J77" s="46"/>
      <c r="K77" s="47"/>
      <c r="N77" s="132"/>
      <c r="O77" s="132"/>
      <c r="P77" s="132"/>
      <c r="Q77" s="132"/>
      <c r="R77" s="132"/>
      <c r="S77" s="132"/>
      <c r="T77" s="132"/>
      <c r="U77" s="132"/>
      <c r="V77" s="132"/>
      <c r="W77" s="132"/>
      <c r="X77" s="132"/>
      <c r="Y77" s="132"/>
      <c r="Z77" s="132"/>
      <c r="AA77" s="132"/>
    </row>
    <row r="78" spans="1:27" s="13" customFormat="1" ht="12.6" customHeight="1" x14ac:dyDescent="0.25">
      <c r="A78" s="48" t="s">
        <v>2</v>
      </c>
      <c r="B78" s="222" t="s">
        <v>3</v>
      </c>
      <c r="C78" s="223"/>
      <c r="D78" s="223"/>
      <c r="E78" s="224"/>
      <c r="F78" s="225" t="s">
        <v>4</v>
      </c>
      <c r="G78" s="226"/>
      <c r="H78" s="225" t="s">
        <v>5</v>
      </c>
      <c r="I78" s="226"/>
      <c r="J78" s="225" t="s">
        <v>6</v>
      </c>
      <c r="K78" s="227"/>
      <c r="L78" s="107"/>
      <c r="M78" s="107"/>
      <c r="N78" s="134"/>
      <c r="O78" s="134"/>
      <c r="P78" s="134"/>
      <c r="Q78" s="134"/>
      <c r="R78" s="134"/>
      <c r="S78" s="134"/>
      <c r="T78" s="134"/>
      <c r="U78" s="134"/>
      <c r="V78" s="134"/>
      <c r="W78" s="134"/>
      <c r="X78" s="134"/>
      <c r="Y78" s="134"/>
      <c r="Z78" s="134"/>
      <c r="AA78" s="134"/>
    </row>
    <row r="79" spans="1:27" ht="15" x14ac:dyDescent="0.25">
      <c r="A79" s="65"/>
      <c r="B79" s="252"/>
      <c r="C79" s="253"/>
      <c r="D79" s="253"/>
      <c r="E79" s="254"/>
      <c r="F79" s="180" t="s">
        <v>131</v>
      </c>
      <c r="G79" s="180"/>
      <c r="H79" s="180" t="s">
        <v>132</v>
      </c>
      <c r="I79" s="180"/>
      <c r="J79" s="256">
        <v>42401</v>
      </c>
      <c r="K79" s="257"/>
      <c r="L79" s="2"/>
      <c r="M79" s="2"/>
      <c r="N79" s="168" t="s">
        <v>133</v>
      </c>
      <c r="O79" s="305"/>
      <c r="P79" s="305"/>
      <c r="Q79" s="305"/>
      <c r="R79" s="305"/>
      <c r="S79" s="305"/>
      <c r="T79" s="132"/>
      <c r="U79" s="132"/>
      <c r="V79" s="132"/>
      <c r="W79" s="132"/>
      <c r="X79" s="132"/>
      <c r="Y79" s="132"/>
      <c r="Z79" s="132"/>
      <c r="AA79" s="132"/>
    </row>
    <row r="80" spans="1:27" x14ac:dyDescent="0.25">
      <c r="A80" s="65"/>
      <c r="B80" s="252"/>
      <c r="C80" s="253"/>
      <c r="D80" s="253"/>
      <c r="E80" s="254"/>
      <c r="F80" s="252"/>
      <c r="G80" s="254"/>
      <c r="H80" s="252"/>
      <c r="I80" s="254"/>
      <c r="J80" s="252"/>
      <c r="K80" s="255"/>
      <c r="N80" s="132"/>
      <c r="O80" s="132"/>
      <c r="P80" s="132"/>
      <c r="Q80" s="132"/>
      <c r="R80" s="132"/>
      <c r="S80" s="132"/>
      <c r="T80" s="132"/>
      <c r="U80" s="132"/>
      <c r="V80" s="132"/>
      <c r="W80" s="132"/>
      <c r="X80" s="132"/>
      <c r="Y80" s="132"/>
      <c r="Z80" s="132"/>
      <c r="AA80" s="132"/>
    </row>
    <row r="81" spans="1:27" ht="6.75" customHeight="1" thickBot="1" x14ac:dyDescent="0.3">
      <c r="A81" s="3"/>
      <c r="B81" s="4"/>
      <c r="C81" s="4"/>
      <c r="D81" s="4"/>
      <c r="E81" s="4"/>
      <c r="F81" s="4"/>
      <c r="G81" s="4"/>
      <c r="H81" s="4"/>
      <c r="I81" s="4"/>
      <c r="J81" s="4"/>
      <c r="K81" s="5"/>
      <c r="N81" s="132"/>
      <c r="O81" s="132"/>
      <c r="P81" s="132"/>
      <c r="Q81" s="132"/>
      <c r="R81" s="132"/>
      <c r="S81" s="132"/>
      <c r="T81" s="132"/>
      <c r="U81" s="132"/>
      <c r="V81" s="132"/>
      <c r="W81" s="132"/>
      <c r="X81" s="132"/>
      <c r="Y81" s="132"/>
      <c r="Z81" s="132"/>
      <c r="AA81" s="132"/>
    </row>
    <row r="82" spans="1:27" ht="6.75" customHeight="1" x14ac:dyDescent="0.25">
      <c r="A82" s="45"/>
      <c r="B82" s="46"/>
      <c r="C82" s="49"/>
      <c r="D82" s="46"/>
      <c r="E82" s="46"/>
      <c r="F82" s="46"/>
      <c r="G82" s="46"/>
      <c r="H82" s="46"/>
      <c r="I82" s="46"/>
      <c r="J82" s="46"/>
      <c r="K82" s="47"/>
      <c r="N82" s="132"/>
      <c r="O82" s="132"/>
      <c r="P82" s="132"/>
      <c r="Q82" s="132"/>
      <c r="R82" s="132"/>
      <c r="S82" s="132"/>
      <c r="T82" s="132"/>
      <c r="U82" s="132"/>
      <c r="V82" s="132"/>
      <c r="W82" s="132"/>
      <c r="X82" s="132"/>
      <c r="Y82" s="132"/>
      <c r="Z82" s="132"/>
      <c r="AA82" s="132"/>
    </row>
    <row r="83" spans="1:27" ht="53.25" customHeight="1" thickBot="1" x14ac:dyDescent="0.3">
      <c r="A83" s="66" t="s">
        <v>23</v>
      </c>
      <c r="B83" s="258" t="s">
        <v>64</v>
      </c>
      <c r="C83" s="258"/>
      <c r="D83" s="258"/>
      <c r="E83" s="258"/>
      <c r="F83" s="258"/>
      <c r="G83" s="258"/>
      <c r="H83" s="258"/>
      <c r="I83" s="258"/>
      <c r="J83" s="258"/>
      <c r="K83" s="259"/>
      <c r="N83" s="132"/>
      <c r="O83" s="132"/>
      <c r="P83" s="132"/>
      <c r="Q83" s="132"/>
      <c r="R83" s="132"/>
      <c r="S83" s="132"/>
      <c r="T83" s="132"/>
      <c r="U83" s="132"/>
      <c r="V83" s="132"/>
      <c r="W83" s="132"/>
      <c r="X83" s="132"/>
      <c r="Y83" s="132"/>
      <c r="Z83" s="132"/>
      <c r="AA83" s="132"/>
    </row>
    <row r="84" spans="1:27" ht="11.1" customHeight="1" x14ac:dyDescent="0.25">
      <c r="B84" s="251"/>
      <c r="C84" s="251"/>
      <c r="D84" s="251"/>
      <c r="E84" s="251"/>
      <c r="F84" s="251"/>
      <c r="G84" s="251"/>
      <c r="H84" s="251"/>
      <c r="I84" s="251"/>
      <c r="J84" s="251"/>
      <c r="K84" s="251"/>
    </row>
    <row r="85" spans="1:27" x14ac:dyDescent="0.25">
      <c r="B85" s="251"/>
      <c r="C85" s="251"/>
      <c r="D85" s="251"/>
      <c r="E85" s="251"/>
      <c r="F85" s="251"/>
      <c r="G85" s="251"/>
      <c r="H85" s="251"/>
      <c r="I85" s="251"/>
      <c r="J85" s="251"/>
      <c r="K85" s="251"/>
    </row>
    <row r="86" spans="1:27" ht="12" customHeight="1" x14ac:dyDescent="0.25">
      <c r="B86" s="251"/>
      <c r="C86" s="251"/>
      <c r="D86" s="251"/>
      <c r="E86" s="251"/>
      <c r="F86" s="251"/>
      <c r="G86" s="251"/>
      <c r="H86" s="251"/>
      <c r="I86" s="251"/>
      <c r="J86" s="251"/>
      <c r="K86" s="251"/>
    </row>
  </sheetData>
  <sheetProtection algorithmName="SHA-512" hashValue="o035rNSJ80w+hjgjiiYtaUxOTYh0tIITH4DBAnQXo/Vjsfm8DOHJ4/R9QO1M66Tlj7YB95p2AaKZo87bnJEYeQ==" saltValue="LAxhuwRzmHCyujxI9qyLFA==" spinCount="100000" sheet="1" selectLockedCells="1"/>
  <mergeCells count="170">
    <mergeCell ref="W7:Z7"/>
    <mergeCell ref="N4:Z4"/>
    <mergeCell ref="N63:Z63"/>
    <mergeCell ref="N68:U68"/>
    <mergeCell ref="N79:S79"/>
    <mergeCell ref="N45:Z45"/>
    <mergeCell ref="N46:Z46"/>
    <mergeCell ref="N53:Z53"/>
    <mergeCell ref="N52:Z52"/>
    <mergeCell ref="N55:Z55"/>
    <mergeCell ref="N59:Z59"/>
    <mergeCell ref="N67:Y67"/>
    <mergeCell ref="N8:Y8"/>
    <mergeCell ref="N18:Y18"/>
    <mergeCell ref="N22:Y22"/>
    <mergeCell ref="N24:Y24"/>
    <mergeCell ref="N12:Z12"/>
    <mergeCell ref="N14:Z14"/>
    <mergeCell ref="N20:AA20"/>
    <mergeCell ref="N42:Y42"/>
    <mergeCell ref="N41:Y41"/>
    <mergeCell ref="N30:Z30"/>
    <mergeCell ref="N33:Z33"/>
    <mergeCell ref="Q7:V7"/>
    <mergeCell ref="J36:K36"/>
    <mergeCell ref="J37:K37"/>
    <mergeCell ref="J38:K38"/>
    <mergeCell ref="J39:K39"/>
    <mergeCell ref="J40:K40"/>
    <mergeCell ref="C38:E38"/>
    <mergeCell ref="C39:E39"/>
    <mergeCell ref="C40:E40"/>
    <mergeCell ref="C29:E29"/>
    <mergeCell ref="B32:K32"/>
    <mergeCell ref="C36:E36"/>
    <mergeCell ref="C37:E37"/>
    <mergeCell ref="F33:I33"/>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F72:J72"/>
    <mergeCell ref="F71:J71"/>
    <mergeCell ref="F70:J70"/>
    <mergeCell ref="F74:J74"/>
    <mergeCell ref="J53:K53"/>
    <mergeCell ref="B55:E55"/>
    <mergeCell ref="F54:G55"/>
    <mergeCell ref="H54:H55"/>
    <mergeCell ref="I54:I55"/>
    <mergeCell ref="J54:K55"/>
    <mergeCell ref="J57:K57"/>
    <mergeCell ref="J60:K60"/>
    <mergeCell ref="B52:E52"/>
    <mergeCell ref="B53:E53"/>
    <mergeCell ref="B54:E54"/>
    <mergeCell ref="J42:K42"/>
    <mergeCell ref="J66:K66"/>
    <mergeCell ref="B57:I57"/>
    <mergeCell ref="B63:K63"/>
    <mergeCell ref="C45:E45"/>
    <mergeCell ref="F45:G45"/>
    <mergeCell ref="J45:K45"/>
    <mergeCell ref="B48:I48"/>
    <mergeCell ref="C46:E46"/>
    <mergeCell ref="F46:G46"/>
    <mergeCell ref="J46:K46"/>
    <mergeCell ref="B85:K86"/>
    <mergeCell ref="B80:E80"/>
    <mergeCell ref="B79:E79"/>
    <mergeCell ref="J80:K80"/>
    <mergeCell ref="J79:K79"/>
    <mergeCell ref="H80:I80"/>
    <mergeCell ref="H79:I79"/>
    <mergeCell ref="F80:G80"/>
    <mergeCell ref="F79:G79"/>
    <mergeCell ref="B84:K84"/>
    <mergeCell ref="B83:K83"/>
    <mergeCell ref="B78:E78"/>
    <mergeCell ref="F78:G78"/>
    <mergeCell ref="H78:I78"/>
    <mergeCell ref="J78:K78"/>
    <mergeCell ref="A9:K9"/>
    <mergeCell ref="A11:K11"/>
    <mergeCell ref="J10:K10"/>
    <mergeCell ref="F75:J75"/>
    <mergeCell ref="F73:J73"/>
    <mergeCell ref="F69:J69"/>
    <mergeCell ref="F68:J68"/>
    <mergeCell ref="J56:K56"/>
    <mergeCell ref="B44:K44"/>
    <mergeCell ref="B31:I31"/>
    <mergeCell ref="F52:G52"/>
    <mergeCell ref="F53:G53"/>
    <mergeCell ref="J31:K31"/>
    <mergeCell ref="B50:I50"/>
    <mergeCell ref="B49:K49"/>
    <mergeCell ref="B51:K51"/>
    <mergeCell ref="J50:K50"/>
    <mergeCell ref="J52:K52"/>
    <mergeCell ref="F67:J67"/>
    <mergeCell ref="B67:D75"/>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C47:E47"/>
    <mergeCell ref="F47:G47"/>
    <mergeCell ref="J47:K47"/>
    <mergeCell ref="N47:Z47"/>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N26:X26"/>
    <mergeCell ref="J34:K34"/>
    <mergeCell ref="J35:K35"/>
  </mergeCells>
  <dataValidations count="4">
    <dataValidation type="list" allowBlank="1" showInputMessage="1" showErrorMessage="1" sqref="K68:K75">
      <formula1>$O$68:$O$72</formula1>
    </dataValidation>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s>
  <hyperlinks>
    <hyperlink ref="B55" r:id="rId1"/>
  </hyperlinks>
  <printOptions horizontalCentered="1" verticalCentered="1"/>
  <pageMargins left="0.59055118110236227" right="0" top="0" bottom="0" header="0" footer="0"/>
  <pageSetup paperSize="8" scale="6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B114"/>
  <sheetViews>
    <sheetView showZeros="0" zoomScaleNormal="100" zoomScaleSheetLayoutView="100" workbookViewId="0">
      <selection activeCell="C29" sqref="C29:K34"/>
    </sheetView>
  </sheetViews>
  <sheetFormatPr defaultColWidth="9.140625" defaultRowHeight="12.75" x14ac:dyDescent="0.25"/>
  <cols>
    <col min="1" max="1" width="2.28515625" style="2"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3" width="9.140625" style="132"/>
    <col min="14" max="14" width="10.7109375" style="2" customWidth="1"/>
    <col min="15" max="16384" width="9.140625" style="2"/>
  </cols>
  <sheetData>
    <row r="2" spans="2:28" ht="15.75" customHeight="1" x14ac:dyDescent="0.25">
      <c r="B2" s="197" t="s">
        <v>47</v>
      </c>
      <c r="C2" s="197"/>
      <c r="D2" s="197"/>
      <c r="E2" s="197"/>
      <c r="F2" s="197"/>
      <c r="G2" s="197"/>
      <c r="H2" s="197"/>
      <c r="I2" s="197"/>
      <c r="J2" s="197"/>
      <c r="K2" s="197"/>
      <c r="L2" s="197"/>
    </row>
    <row r="3" spans="2:28" ht="15" customHeight="1" x14ac:dyDescent="0.25">
      <c r="B3" s="197"/>
      <c r="C3" s="197"/>
      <c r="D3" s="197"/>
      <c r="E3" s="197"/>
      <c r="F3" s="197"/>
      <c r="G3" s="197"/>
      <c r="H3" s="197"/>
      <c r="I3" s="197"/>
      <c r="J3" s="197"/>
      <c r="K3" s="197"/>
      <c r="L3" s="197"/>
    </row>
    <row r="4" spans="2:28" ht="15" customHeight="1" x14ac:dyDescent="0.25">
      <c r="B4" s="197"/>
      <c r="C4" s="197"/>
      <c r="D4" s="197"/>
      <c r="E4" s="197"/>
      <c r="F4" s="197"/>
      <c r="G4" s="197"/>
      <c r="H4" s="197"/>
      <c r="I4" s="197"/>
      <c r="J4" s="197"/>
      <c r="K4" s="197"/>
      <c r="L4" s="197"/>
    </row>
    <row r="5" spans="2:28" ht="6" customHeight="1" thickBot="1" x14ac:dyDescent="0.3">
      <c r="B5" s="197"/>
      <c r="C5" s="197"/>
      <c r="D5" s="197"/>
      <c r="E5" s="197"/>
      <c r="F5" s="197"/>
      <c r="G5" s="197"/>
      <c r="H5" s="197"/>
      <c r="I5" s="197"/>
      <c r="J5" s="197"/>
      <c r="K5" s="197"/>
      <c r="L5" s="197"/>
    </row>
    <row r="6" spans="2:28" ht="16.5" thickBot="1" x14ac:dyDescent="0.3">
      <c r="B6" s="251"/>
      <c r="C6" s="251"/>
      <c r="D6" s="251"/>
      <c r="E6" s="251"/>
      <c r="F6" s="251"/>
      <c r="G6" s="251"/>
      <c r="H6" s="251"/>
      <c r="I6" s="251"/>
      <c r="J6" s="251"/>
      <c r="K6" s="251"/>
      <c r="M6" s="135" t="s">
        <v>108</v>
      </c>
      <c r="O6" s="308" t="s">
        <v>135</v>
      </c>
      <c r="P6" s="309"/>
      <c r="Q6" s="309"/>
      <c r="R6" s="309"/>
      <c r="S6" s="309"/>
      <c r="T6" s="310"/>
    </row>
    <row r="7" spans="2:28" ht="15" customHeight="1" x14ac:dyDescent="0.25">
      <c r="B7" s="346" t="s">
        <v>7</v>
      </c>
      <c r="C7" s="347"/>
      <c r="D7" s="347"/>
      <c r="E7" s="348" t="str">
        <f>'Cost Estimate'!D8</f>
        <v>Highways Improvement for Urban Environment</v>
      </c>
      <c r="F7" s="348"/>
      <c r="G7" s="348"/>
      <c r="H7" s="348"/>
      <c r="I7" s="348"/>
      <c r="J7" s="348"/>
      <c r="K7" s="349"/>
      <c r="M7" s="168" t="s">
        <v>118</v>
      </c>
      <c r="N7" s="305"/>
      <c r="O7" s="305"/>
      <c r="P7" s="305"/>
      <c r="Q7" s="305"/>
      <c r="R7" s="305"/>
      <c r="S7" s="305"/>
      <c r="T7" s="305"/>
      <c r="U7" s="305"/>
      <c r="V7" s="305"/>
      <c r="W7" s="305"/>
      <c r="X7" s="305"/>
      <c r="Y7" s="305"/>
      <c r="Z7" s="305"/>
      <c r="AA7" s="305"/>
      <c r="AB7" s="305"/>
    </row>
    <row r="8" spans="2:28" ht="6.75" customHeight="1" x14ac:dyDescent="0.25">
      <c r="B8" s="51"/>
      <c r="C8" s="52"/>
      <c r="D8" s="52"/>
      <c r="E8" s="52"/>
      <c r="F8" s="52"/>
      <c r="G8" s="52"/>
      <c r="H8" s="52"/>
      <c r="I8" s="52"/>
      <c r="J8" s="52"/>
      <c r="K8" s="53"/>
      <c r="N8" s="132"/>
      <c r="O8" s="132"/>
      <c r="P8" s="132"/>
      <c r="Q8" s="132"/>
      <c r="R8" s="132"/>
      <c r="S8" s="132"/>
      <c r="T8" s="132"/>
      <c r="U8" s="132"/>
      <c r="V8" s="132"/>
      <c r="W8" s="132"/>
      <c r="X8" s="132"/>
      <c r="Y8" s="132"/>
      <c r="Z8" s="132"/>
      <c r="AA8" s="132"/>
      <c r="AB8" s="132"/>
    </row>
    <row r="9" spans="2:28" ht="15" customHeight="1" x14ac:dyDescent="0.25">
      <c r="B9" s="329" t="s">
        <v>48</v>
      </c>
      <c r="C9" s="330"/>
      <c r="D9" s="330"/>
      <c r="E9" s="331" t="str">
        <f>'Cost Estimate'!D10</f>
        <v>DLR/12/0015A</v>
      </c>
      <c r="F9" s="331"/>
      <c r="G9" s="331"/>
      <c r="H9" s="331"/>
      <c r="I9" s="331"/>
      <c r="J9" s="331"/>
      <c r="K9" s="332"/>
      <c r="M9" s="168" t="s">
        <v>118</v>
      </c>
      <c r="N9" s="305"/>
      <c r="O9" s="305"/>
      <c r="P9" s="305"/>
      <c r="Q9" s="305"/>
      <c r="R9" s="305"/>
      <c r="S9" s="305"/>
      <c r="T9" s="305"/>
      <c r="U9" s="305"/>
      <c r="V9" s="305"/>
      <c r="W9" s="305"/>
      <c r="X9" s="305"/>
      <c r="Y9" s="305"/>
      <c r="Z9" s="305"/>
      <c r="AA9" s="305"/>
      <c r="AB9" s="305"/>
    </row>
    <row r="10" spans="2:28" ht="6.75" customHeight="1" x14ac:dyDescent="0.25">
      <c r="B10" s="51"/>
      <c r="C10" s="52"/>
      <c r="D10" s="52"/>
      <c r="E10" s="52"/>
      <c r="F10" s="52"/>
      <c r="G10" s="52"/>
      <c r="H10" s="52"/>
      <c r="I10" s="52"/>
      <c r="J10" s="52"/>
      <c r="K10" s="53"/>
      <c r="N10" s="132"/>
      <c r="O10" s="132"/>
      <c r="P10" s="132"/>
      <c r="Q10" s="132"/>
      <c r="R10" s="132"/>
      <c r="S10" s="132"/>
      <c r="T10" s="132"/>
      <c r="U10" s="132"/>
      <c r="V10" s="132"/>
      <c r="W10" s="132"/>
      <c r="X10" s="132"/>
      <c r="Y10" s="132"/>
      <c r="Z10" s="132"/>
      <c r="AA10" s="132"/>
      <c r="AB10" s="132"/>
    </row>
    <row r="11" spans="2:28" ht="15" customHeight="1" x14ac:dyDescent="0.25">
      <c r="B11" s="329" t="s">
        <v>62</v>
      </c>
      <c r="C11" s="330"/>
      <c r="D11" s="330"/>
      <c r="E11" s="331" t="str">
        <f>'Cost Estimate'!D12</f>
        <v>NTA</v>
      </c>
      <c r="F11" s="331"/>
      <c r="G11" s="331"/>
      <c r="H11" s="331"/>
      <c r="I11" s="331"/>
      <c r="J11" s="331"/>
      <c r="K11" s="332"/>
      <c r="M11" s="168" t="s">
        <v>118</v>
      </c>
      <c r="N11" s="305"/>
      <c r="O11" s="305"/>
      <c r="P11" s="305"/>
      <c r="Q11" s="305"/>
      <c r="R11" s="305"/>
      <c r="S11" s="305"/>
      <c r="T11" s="305"/>
      <c r="U11" s="305"/>
      <c r="V11" s="305"/>
      <c r="W11" s="305"/>
      <c r="X11" s="305"/>
      <c r="Y11" s="305"/>
      <c r="Z11" s="305"/>
      <c r="AA11" s="305"/>
      <c r="AB11" s="305"/>
    </row>
    <row r="12" spans="2:28" ht="6.75" customHeight="1" x14ac:dyDescent="0.25">
      <c r="B12" s="51"/>
      <c r="C12" s="52"/>
      <c r="D12" s="52"/>
      <c r="E12" s="52"/>
      <c r="F12" s="52"/>
      <c r="G12" s="52"/>
      <c r="H12" s="52"/>
      <c r="I12" s="52"/>
      <c r="J12" s="52"/>
      <c r="K12" s="53"/>
      <c r="N12" s="132"/>
      <c r="O12" s="132"/>
      <c r="P12" s="132"/>
      <c r="Q12" s="132"/>
      <c r="R12" s="132"/>
      <c r="S12" s="132"/>
      <c r="T12" s="132"/>
      <c r="U12" s="132"/>
      <c r="V12" s="132"/>
      <c r="W12" s="132"/>
      <c r="X12" s="132"/>
      <c r="Y12" s="132"/>
      <c r="Z12" s="132"/>
      <c r="AA12" s="132"/>
      <c r="AB12" s="132"/>
    </row>
    <row r="13" spans="2:28" ht="15" customHeight="1" x14ac:dyDescent="0.25">
      <c r="B13" s="329" t="s">
        <v>0</v>
      </c>
      <c r="C13" s="330"/>
      <c r="D13" s="330"/>
      <c r="E13" s="331" t="str">
        <f>'Cost Estimate'!D14</f>
        <v>South Dublin Council</v>
      </c>
      <c r="F13" s="331"/>
      <c r="G13" s="331"/>
      <c r="H13" s="331"/>
      <c r="I13" s="331"/>
      <c r="J13" s="331"/>
      <c r="K13" s="332"/>
      <c r="M13" s="168" t="s">
        <v>118</v>
      </c>
      <c r="N13" s="305"/>
      <c r="O13" s="305"/>
      <c r="P13" s="305"/>
      <c r="Q13" s="305"/>
      <c r="R13" s="305"/>
      <c r="S13" s="305"/>
      <c r="T13" s="305"/>
      <c r="U13" s="305"/>
      <c r="V13" s="305"/>
      <c r="W13" s="305"/>
      <c r="X13" s="305"/>
      <c r="Y13" s="305"/>
      <c r="Z13" s="305"/>
      <c r="AA13" s="305"/>
      <c r="AB13" s="305"/>
    </row>
    <row r="14" spans="2:28" ht="6.75" customHeight="1" x14ac:dyDescent="0.25">
      <c r="B14" s="51"/>
      <c r="C14" s="52"/>
      <c r="D14" s="52"/>
      <c r="E14" s="52"/>
      <c r="F14" s="52"/>
      <c r="G14" s="52"/>
      <c r="H14" s="52"/>
      <c r="I14" s="52"/>
      <c r="J14" s="52"/>
      <c r="K14" s="53"/>
      <c r="N14" s="132"/>
      <c r="O14" s="132"/>
      <c r="P14" s="132"/>
      <c r="Q14" s="132"/>
      <c r="R14" s="132"/>
      <c r="S14" s="132"/>
      <c r="T14" s="132"/>
      <c r="U14" s="132"/>
      <c r="V14" s="132"/>
      <c r="W14" s="132"/>
      <c r="X14" s="132"/>
      <c r="Y14" s="132"/>
      <c r="Z14" s="132"/>
      <c r="AA14" s="132"/>
      <c r="AB14" s="132"/>
    </row>
    <row r="15" spans="2:28" ht="15" x14ac:dyDescent="0.25">
      <c r="B15" s="329" t="s">
        <v>30</v>
      </c>
      <c r="C15" s="330"/>
      <c r="D15" s="330"/>
      <c r="E15" s="333" t="str">
        <f>'Cost Estimate'!J10</f>
        <v>Sally Gate - South Dublin Council</v>
      </c>
      <c r="F15" s="331"/>
      <c r="G15" s="331"/>
      <c r="H15" s="331"/>
      <c r="I15" s="331"/>
      <c r="J15" s="331"/>
      <c r="K15" s="332"/>
      <c r="M15" s="168" t="s">
        <v>118</v>
      </c>
      <c r="N15" s="305"/>
      <c r="O15" s="305"/>
      <c r="P15" s="305"/>
      <c r="Q15" s="305"/>
      <c r="R15" s="305"/>
      <c r="S15" s="305"/>
      <c r="T15" s="305"/>
      <c r="U15" s="305"/>
      <c r="V15" s="305"/>
      <c r="W15" s="305"/>
      <c r="X15" s="305"/>
      <c r="Y15" s="305"/>
      <c r="Z15" s="305"/>
      <c r="AA15" s="305"/>
      <c r="AB15" s="305"/>
    </row>
    <row r="16" spans="2:28" ht="13.5" thickBot="1" x14ac:dyDescent="0.3">
      <c r="B16" s="54"/>
      <c r="C16" s="55"/>
      <c r="D16" s="55"/>
      <c r="E16" s="55"/>
      <c r="F16" s="55"/>
      <c r="G16" s="55"/>
      <c r="H16" s="55"/>
      <c r="I16" s="55"/>
      <c r="J16" s="55"/>
      <c r="K16" s="56"/>
    </row>
    <row r="17" spans="1:28" s="13" customFormat="1" x14ac:dyDescent="0.25">
      <c r="B17" s="318">
        <v>1</v>
      </c>
      <c r="C17" s="57" t="s">
        <v>8</v>
      </c>
      <c r="D17" s="58"/>
      <c r="E17" s="58"/>
      <c r="F17" s="58"/>
      <c r="G17" s="58"/>
      <c r="H17" s="58"/>
      <c r="I17" s="58"/>
      <c r="J17" s="58"/>
      <c r="K17" s="59"/>
      <c r="M17" s="134"/>
    </row>
    <row r="18" spans="1:28" ht="12" customHeight="1" x14ac:dyDescent="0.25">
      <c r="B18" s="312"/>
      <c r="C18" s="322" t="s">
        <v>174</v>
      </c>
      <c r="D18" s="323"/>
      <c r="E18" s="323"/>
      <c r="F18" s="323"/>
      <c r="G18" s="323"/>
      <c r="H18" s="323"/>
      <c r="I18" s="323"/>
      <c r="J18" s="323"/>
      <c r="K18" s="324"/>
    </row>
    <row r="19" spans="1:28" ht="15" x14ac:dyDescent="0.25">
      <c r="B19" s="312"/>
      <c r="C19" s="325"/>
      <c r="D19" s="323"/>
      <c r="E19" s="323"/>
      <c r="F19" s="323"/>
      <c r="G19" s="323"/>
      <c r="H19" s="323"/>
      <c r="I19" s="323"/>
      <c r="J19" s="323"/>
      <c r="K19" s="324"/>
      <c r="M19" s="168" t="s">
        <v>119</v>
      </c>
      <c r="N19" s="305"/>
      <c r="O19" s="305"/>
      <c r="P19" s="305"/>
      <c r="Q19" s="305"/>
      <c r="R19" s="305"/>
      <c r="S19" s="305"/>
      <c r="T19" s="305"/>
      <c r="U19" s="305"/>
      <c r="V19" s="305"/>
      <c r="W19" s="305"/>
      <c r="X19" s="305"/>
      <c r="Y19" s="305"/>
      <c r="Z19" s="305"/>
      <c r="AA19" s="305"/>
      <c r="AB19" s="305"/>
    </row>
    <row r="20" spans="1:28" x14ac:dyDescent="0.25">
      <c r="B20" s="312"/>
      <c r="C20" s="325"/>
      <c r="D20" s="323"/>
      <c r="E20" s="323"/>
      <c r="F20" s="323"/>
      <c r="G20" s="323"/>
      <c r="H20" s="323"/>
      <c r="I20" s="323"/>
      <c r="J20" s="323"/>
      <c r="K20" s="324"/>
      <c r="N20" s="132"/>
      <c r="O20" s="132"/>
      <c r="P20" s="132"/>
      <c r="Q20" s="132"/>
      <c r="R20" s="132"/>
      <c r="S20" s="132"/>
      <c r="T20" s="132"/>
      <c r="U20" s="132"/>
      <c r="V20" s="132"/>
      <c r="W20" s="132"/>
      <c r="X20" s="132"/>
      <c r="Y20" s="132"/>
      <c r="Z20" s="132"/>
      <c r="AA20" s="132"/>
      <c r="AB20" s="132"/>
    </row>
    <row r="21" spans="1:28" x14ac:dyDescent="0.25">
      <c r="B21" s="312"/>
      <c r="C21" s="325"/>
      <c r="D21" s="323"/>
      <c r="E21" s="323"/>
      <c r="F21" s="323"/>
      <c r="G21" s="323"/>
      <c r="H21" s="323"/>
      <c r="I21" s="323"/>
      <c r="J21" s="323"/>
      <c r="K21" s="324"/>
      <c r="N21" s="132"/>
      <c r="O21" s="132"/>
      <c r="P21" s="132"/>
      <c r="Q21" s="132"/>
      <c r="R21" s="132"/>
      <c r="S21" s="132"/>
      <c r="T21" s="132"/>
      <c r="U21" s="132"/>
      <c r="V21" s="132"/>
      <c r="W21" s="132"/>
      <c r="X21" s="132"/>
      <c r="Y21" s="132"/>
      <c r="Z21" s="132"/>
      <c r="AA21" s="132"/>
      <c r="AB21" s="132"/>
    </row>
    <row r="22" spans="1:28" x14ac:dyDescent="0.25">
      <c r="B22" s="312"/>
      <c r="C22" s="325"/>
      <c r="D22" s="323"/>
      <c r="E22" s="323"/>
      <c r="F22" s="323"/>
      <c r="G22" s="323"/>
      <c r="H22" s="323"/>
      <c r="I22" s="323"/>
      <c r="J22" s="323"/>
      <c r="K22" s="324"/>
      <c r="N22" s="132"/>
      <c r="O22" s="132"/>
      <c r="P22" s="132"/>
      <c r="Q22" s="132"/>
      <c r="R22" s="132"/>
      <c r="S22" s="132"/>
      <c r="T22" s="132"/>
      <c r="U22" s="132"/>
      <c r="V22" s="132"/>
      <c r="W22" s="132"/>
      <c r="X22" s="132"/>
      <c r="Y22" s="132"/>
      <c r="Z22" s="132"/>
      <c r="AA22" s="132"/>
      <c r="AB22" s="132"/>
    </row>
    <row r="23" spans="1:28" x14ac:dyDescent="0.25">
      <c r="B23" s="312"/>
      <c r="C23" s="325"/>
      <c r="D23" s="323"/>
      <c r="E23" s="323"/>
      <c r="F23" s="323"/>
      <c r="G23" s="323"/>
      <c r="H23" s="323"/>
      <c r="I23" s="323"/>
      <c r="J23" s="323"/>
      <c r="K23" s="324"/>
      <c r="N23" s="132"/>
      <c r="O23" s="132"/>
      <c r="P23" s="132"/>
      <c r="Q23" s="132"/>
      <c r="R23" s="132"/>
      <c r="S23" s="132"/>
      <c r="T23" s="132"/>
      <c r="U23" s="132"/>
      <c r="V23" s="132"/>
      <c r="W23" s="132"/>
      <c r="X23" s="132"/>
      <c r="Y23" s="132"/>
      <c r="Z23" s="132"/>
      <c r="AA23" s="132"/>
      <c r="AB23" s="132"/>
    </row>
    <row r="24" spans="1:28" ht="14.25" customHeight="1" x14ac:dyDescent="0.25">
      <c r="A24" s="2" t="s">
        <v>25</v>
      </c>
      <c r="B24" s="312"/>
      <c r="C24" s="325"/>
      <c r="D24" s="323"/>
      <c r="E24" s="323"/>
      <c r="F24" s="323"/>
      <c r="G24" s="323"/>
      <c r="H24" s="323"/>
      <c r="I24" s="323"/>
      <c r="J24" s="323"/>
      <c r="K24" s="324"/>
      <c r="N24" s="132"/>
      <c r="O24" s="132"/>
      <c r="P24" s="132"/>
      <c r="Q24" s="132"/>
      <c r="R24" s="132"/>
      <c r="S24" s="132"/>
      <c r="T24" s="132"/>
      <c r="U24" s="132"/>
      <c r="V24" s="132"/>
      <c r="W24" s="132"/>
      <c r="X24" s="132"/>
      <c r="Y24" s="132"/>
      <c r="Z24" s="132"/>
      <c r="AA24" s="132"/>
      <c r="AB24" s="132"/>
    </row>
    <row r="25" spans="1:28" x14ac:dyDescent="0.25">
      <c r="B25" s="312"/>
      <c r="C25" s="325"/>
      <c r="D25" s="323"/>
      <c r="E25" s="323"/>
      <c r="F25" s="323"/>
      <c r="G25" s="323"/>
      <c r="H25" s="323"/>
      <c r="I25" s="323"/>
      <c r="J25" s="323"/>
      <c r="K25" s="324"/>
      <c r="N25" s="132"/>
      <c r="O25" s="132"/>
      <c r="P25" s="132"/>
      <c r="Q25" s="132"/>
      <c r="R25" s="132"/>
      <c r="S25" s="132"/>
      <c r="T25" s="132"/>
      <c r="U25" s="132"/>
      <c r="V25" s="132"/>
      <c r="W25" s="132"/>
      <c r="X25" s="132"/>
      <c r="Y25" s="132"/>
      <c r="Z25" s="132"/>
      <c r="AA25" s="132"/>
      <c r="AB25" s="132"/>
    </row>
    <row r="26" spans="1:28" x14ac:dyDescent="0.25">
      <c r="B26" s="312"/>
      <c r="C26" s="325"/>
      <c r="D26" s="323"/>
      <c r="E26" s="323"/>
      <c r="F26" s="323"/>
      <c r="G26" s="323"/>
      <c r="H26" s="323"/>
      <c r="I26" s="323"/>
      <c r="J26" s="323"/>
      <c r="K26" s="324"/>
      <c r="N26" s="132"/>
      <c r="O26" s="132"/>
      <c r="P26" s="132"/>
      <c r="Q26" s="132"/>
      <c r="R26" s="132"/>
      <c r="S26" s="132"/>
      <c r="T26" s="132"/>
      <c r="U26" s="132"/>
      <c r="V26" s="132"/>
      <c r="W26" s="132"/>
      <c r="X26" s="132"/>
      <c r="Y26" s="132"/>
      <c r="Z26" s="132"/>
      <c r="AA26" s="132"/>
      <c r="AB26" s="132"/>
    </row>
    <row r="27" spans="1:28" ht="6.6" customHeight="1" x14ac:dyDescent="0.25">
      <c r="B27" s="313"/>
      <c r="C27" s="326"/>
      <c r="D27" s="327"/>
      <c r="E27" s="327"/>
      <c r="F27" s="327"/>
      <c r="G27" s="327"/>
      <c r="H27" s="327"/>
      <c r="I27" s="327"/>
      <c r="J27" s="327"/>
      <c r="K27" s="328"/>
      <c r="N27" s="132"/>
      <c r="O27" s="132"/>
      <c r="P27" s="132"/>
      <c r="Q27" s="132"/>
      <c r="R27" s="132"/>
      <c r="S27" s="132"/>
      <c r="T27" s="132"/>
      <c r="U27" s="132"/>
      <c r="V27" s="132"/>
      <c r="W27" s="132"/>
      <c r="X27" s="132"/>
      <c r="Y27" s="132"/>
      <c r="Z27" s="132"/>
      <c r="AA27" s="132"/>
      <c r="AB27" s="132"/>
    </row>
    <row r="28" spans="1:28" s="13" customFormat="1" x14ac:dyDescent="0.25">
      <c r="B28" s="319">
        <v>2</v>
      </c>
      <c r="C28" s="31" t="s">
        <v>32</v>
      </c>
      <c r="D28" s="32"/>
      <c r="E28" s="32"/>
      <c r="F28" s="32"/>
      <c r="G28" s="32"/>
      <c r="H28" s="32"/>
      <c r="I28" s="32"/>
      <c r="J28" s="33"/>
      <c r="K28" s="34"/>
      <c r="M28" s="134"/>
      <c r="N28" s="134"/>
      <c r="O28" s="134"/>
      <c r="P28" s="134"/>
      <c r="Q28" s="134"/>
      <c r="R28" s="134"/>
      <c r="S28" s="134"/>
      <c r="T28" s="134"/>
      <c r="U28" s="134"/>
      <c r="V28" s="134"/>
      <c r="W28" s="134"/>
      <c r="X28" s="134"/>
      <c r="Y28" s="134"/>
      <c r="Z28" s="134"/>
      <c r="AA28" s="134"/>
      <c r="AB28" s="134"/>
    </row>
    <row r="29" spans="1:28" ht="15" customHeight="1" x14ac:dyDescent="0.25">
      <c r="B29" s="320"/>
      <c r="C29" s="322" t="s">
        <v>175</v>
      </c>
      <c r="D29" s="323"/>
      <c r="E29" s="323"/>
      <c r="F29" s="323"/>
      <c r="G29" s="323"/>
      <c r="H29" s="323"/>
      <c r="I29" s="323"/>
      <c r="J29" s="323"/>
      <c r="K29" s="324"/>
      <c r="N29" s="132"/>
      <c r="O29" s="132"/>
      <c r="P29" s="132"/>
      <c r="Q29" s="132"/>
      <c r="R29" s="132"/>
      <c r="S29" s="132"/>
      <c r="T29" s="132"/>
      <c r="U29" s="132"/>
      <c r="V29" s="132"/>
      <c r="W29" s="132"/>
      <c r="X29" s="132"/>
      <c r="Y29" s="132"/>
      <c r="Z29" s="132"/>
      <c r="AA29" s="132"/>
      <c r="AB29" s="132"/>
    </row>
    <row r="30" spans="1:28" ht="15" x14ac:dyDescent="0.25">
      <c r="B30" s="320"/>
      <c r="C30" s="325"/>
      <c r="D30" s="323"/>
      <c r="E30" s="323"/>
      <c r="F30" s="323"/>
      <c r="G30" s="323"/>
      <c r="H30" s="323"/>
      <c r="I30" s="323"/>
      <c r="J30" s="323"/>
      <c r="K30" s="324"/>
      <c r="M30" s="168" t="s">
        <v>120</v>
      </c>
      <c r="N30" s="305"/>
      <c r="O30" s="305"/>
      <c r="P30" s="305"/>
      <c r="Q30" s="305"/>
      <c r="R30" s="305"/>
      <c r="S30" s="305"/>
      <c r="T30" s="305"/>
      <c r="U30" s="305"/>
      <c r="V30" s="305"/>
      <c r="W30" s="305"/>
      <c r="X30" s="305"/>
      <c r="Y30" s="305"/>
      <c r="Z30" s="305"/>
      <c r="AA30" s="305"/>
      <c r="AB30" s="305"/>
    </row>
    <row r="31" spans="1:28" x14ac:dyDescent="0.25">
      <c r="B31" s="320"/>
      <c r="C31" s="325"/>
      <c r="D31" s="323"/>
      <c r="E31" s="323"/>
      <c r="F31" s="323"/>
      <c r="G31" s="323"/>
      <c r="H31" s="323"/>
      <c r="I31" s="323"/>
      <c r="J31" s="323"/>
      <c r="K31" s="324"/>
      <c r="N31" s="132"/>
      <c r="O31" s="132"/>
      <c r="P31" s="132"/>
      <c r="Q31" s="132"/>
      <c r="R31" s="132"/>
      <c r="S31" s="132"/>
      <c r="T31" s="132"/>
      <c r="U31" s="132"/>
      <c r="V31" s="132"/>
      <c r="W31" s="132"/>
      <c r="X31" s="132"/>
      <c r="Y31" s="132"/>
      <c r="Z31" s="132"/>
      <c r="AA31" s="132"/>
      <c r="AB31" s="132"/>
    </row>
    <row r="32" spans="1:28" s="13" customFormat="1" x14ac:dyDescent="0.25">
      <c r="B32" s="320"/>
      <c r="C32" s="325"/>
      <c r="D32" s="323"/>
      <c r="E32" s="323"/>
      <c r="F32" s="323"/>
      <c r="G32" s="323"/>
      <c r="H32" s="323"/>
      <c r="I32" s="323"/>
      <c r="J32" s="323"/>
      <c r="K32" s="324"/>
      <c r="M32" s="134"/>
      <c r="N32" s="134"/>
      <c r="O32" s="134"/>
      <c r="P32" s="134"/>
      <c r="Q32" s="134"/>
      <c r="R32" s="134"/>
      <c r="S32" s="134"/>
      <c r="T32" s="134"/>
      <c r="U32" s="134"/>
      <c r="V32" s="134"/>
      <c r="W32" s="134"/>
      <c r="X32" s="134"/>
      <c r="Y32" s="134"/>
      <c r="Z32" s="134"/>
      <c r="AA32" s="134"/>
      <c r="AB32" s="134"/>
    </row>
    <row r="33" spans="2:28" s="13" customFormat="1" x14ac:dyDescent="0.25">
      <c r="B33" s="320"/>
      <c r="C33" s="325"/>
      <c r="D33" s="323"/>
      <c r="E33" s="323"/>
      <c r="F33" s="323"/>
      <c r="G33" s="323"/>
      <c r="H33" s="323"/>
      <c r="I33" s="323"/>
      <c r="J33" s="323"/>
      <c r="K33" s="324"/>
      <c r="M33" s="134"/>
      <c r="N33" s="134"/>
      <c r="O33" s="134"/>
      <c r="P33" s="134"/>
      <c r="Q33" s="134"/>
      <c r="R33" s="134"/>
      <c r="S33" s="134"/>
      <c r="T33" s="134"/>
      <c r="U33" s="134"/>
      <c r="V33" s="134"/>
      <c r="W33" s="134"/>
      <c r="X33" s="134"/>
      <c r="Y33" s="134"/>
      <c r="Z33" s="134"/>
      <c r="AA33" s="134"/>
      <c r="AB33" s="134"/>
    </row>
    <row r="34" spans="2:28" ht="6.75" customHeight="1" x14ac:dyDescent="0.25">
      <c r="B34" s="321"/>
      <c r="C34" s="326"/>
      <c r="D34" s="327"/>
      <c r="E34" s="327"/>
      <c r="F34" s="327"/>
      <c r="G34" s="327"/>
      <c r="H34" s="327"/>
      <c r="I34" s="327"/>
      <c r="J34" s="327"/>
      <c r="K34" s="328"/>
      <c r="N34" s="132"/>
      <c r="O34" s="132"/>
      <c r="P34" s="132"/>
      <c r="Q34" s="132"/>
      <c r="R34" s="132"/>
      <c r="S34" s="132"/>
      <c r="T34" s="132"/>
      <c r="U34" s="132"/>
      <c r="V34" s="132"/>
      <c r="W34" s="132"/>
      <c r="X34" s="132"/>
      <c r="Y34" s="132"/>
      <c r="Z34" s="132"/>
      <c r="AA34" s="132"/>
      <c r="AB34" s="132"/>
    </row>
    <row r="35" spans="2:28" s="13" customFormat="1" x14ac:dyDescent="0.25">
      <c r="B35" s="311">
        <v>3</v>
      </c>
      <c r="C35" s="315" t="s">
        <v>17</v>
      </c>
      <c r="D35" s="316"/>
      <c r="E35" s="316"/>
      <c r="F35" s="316"/>
      <c r="G35" s="316"/>
      <c r="H35" s="316"/>
      <c r="I35" s="316"/>
      <c r="J35" s="316"/>
      <c r="K35" s="317"/>
      <c r="M35" s="134"/>
      <c r="N35" s="134"/>
      <c r="O35" s="134"/>
      <c r="P35" s="134"/>
      <c r="Q35" s="134"/>
      <c r="R35" s="134"/>
      <c r="S35" s="134"/>
      <c r="T35" s="134"/>
      <c r="U35" s="134"/>
      <c r="V35" s="134"/>
      <c r="W35" s="134"/>
      <c r="X35" s="134"/>
      <c r="Y35" s="134"/>
      <c r="Z35" s="134"/>
      <c r="AA35" s="134"/>
      <c r="AB35" s="134"/>
    </row>
    <row r="36" spans="2:28" ht="15" customHeight="1" x14ac:dyDescent="0.25">
      <c r="B36" s="312"/>
      <c r="C36" s="322" t="s">
        <v>53</v>
      </c>
      <c r="D36" s="323"/>
      <c r="E36" s="323"/>
      <c r="F36" s="323"/>
      <c r="G36" s="323"/>
      <c r="H36" s="323"/>
      <c r="I36" s="323"/>
      <c r="J36" s="323"/>
      <c r="K36" s="324"/>
      <c r="M36" s="168" t="s">
        <v>158</v>
      </c>
      <c r="N36" s="305"/>
      <c r="O36" s="305"/>
      <c r="P36" s="305"/>
      <c r="Q36" s="305"/>
      <c r="R36" s="305"/>
      <c r="S36" s="305"/>
      <c r="T36" s="305"/>
      <c r="U36" s="305"/>
      <c r="V36" s="305"/>
      <c r="W36" s="305"/>
      <c r="X36" s="305"/>
      <c r="Y36" s="305"/>
      <c r="Z36" s="305"/>
      <c r="AA36" s="305"/>
      <c r="AB36" s="305"/>
    </row>
    <row r="37" spans="2:28" ht="15" x14ac:dyDescent="0.25">
      <c r="B37" s="312"/>
      <c r="C37" s="325"/>
      <c r="D37" s="323"/>
      <c r="E37" s="323"/>
      <c r="F37" s="323"/>
      <c r="G37" s="323"/>
      <c r="H37" s="323"/>
      <c r="I37" s="323"/>
      <c r="J37" s="323"/>
      <c r="K37" s="324"/>
      <c r="M37" s="168" t="s">
        <v>159</v>
      </c>
      <c r="N37" s="292"/>
      <c r="O37" s="292"/>
      <c r="P37" s="292"/>
      <c r="Q37" s="292"/>
      <c r="R37" s="292"/>
      <c r="S37" s="292"/>
      <c r="T37" s="292"/>
      <c r="U37" s="292"/>
      <c r="V37" s="292"/>
      <c r="W37" s="292"/>
      <c r="X37" s="292"/>
      <c r="Y37" s="292"/>
      <c r="Z37" s="292"/>
      <c r="AA37" s="132"/>
      <c r="AB37" s="132"/>
    </row>
    <row r="38" spans="2:28" x14ac:dyDescent="0.25">
      <c r="B38" s="312"/>
      <c r="C38" s="325"/>
      <c r="D38" s="323"/>
      <c r="E38" s="323"/>
      <c r="F38" s="323"/>
      <c r="G38" s="323"/>
      <c r="H38" s="323"/>
      <c r="I38" s="323"/>
      <c r="J38" s="323"/>
      <c r="K38" s="324"/>
      <c r="N38" s="132"/>
      <c r="O38" s="132"/>
      <c r="P38" s="132"/>
      <c r="Q38" s="132"/>
      <c r="R38" s="132"/>
      <c r="S38" s="132"/>
      <c r="T38" s="132"/>
      <c r="U38" s="132"/>
      <c r="V38" s="132"/>
      <c r="W38" s="132"/>
      <c r="X38" s="132"/>
      <c r="Y38" s="132"/>
      <c r="Z38" s="132"/>
      <c r="AA38" s="132"/>
      <c r="AB38" s="132"/>
    </row>
    <row r="39" spans="2:28" s="13" customFormat="1" x14ac:dyDescent="0.25">
      <c r="B39" s="312"/>
      <c r="C39" s="325"/>
      <c r="D39" s="323"/>
      <c r="E39" s="323"/>
      <c r="F39" s="323"/>
      <c r="G39" s="323"/>
      <c r="H39" s="323"/>
      <c r="I39" s="323"/>
      <c r="J39" s="323"/>
      <c r="K39" s="324"/>
      <c r="M39" s="134"/>
      <c r="N39" s="134"/>
      <c r="O39" s="134"/>
      <c r="P39" s="134"/>
      <c r="Q39" s="134"/>
      <c r="R39" s="134"/>
      <c r="S39" s="134"/>
      <c r="T39" s="134"/>
      <c r="U39" s="134"/>
      <c r="V39" s="134"/>
      <c r="W39" s="134"/>
      <c r="X39" s="134"/>
      <c r="Y39" s="134"/>
      <c r="Z39" s="134"/>
      <c r="AA39" s="134"/>
      <c r="AB39" s="134"/>
    </row>
    <row r="40" spans="2:28" s="13" customFormat="1" x14ac:dyDescent="0.25">
      <c r="B40" s="312"/>
      <c r="C40" s="325"/>
      <c r="D40" s="323"/>
      <c r="E40" s="323"/>
      <c r="F40" s="323"/>
      <c r="G40" s="323"/>
      <c r="H40" s="323"/>
      <c r="I40" s="323"/>
      <c r="J40" s="323"/>
      <c r="K40" s="324"/>
      <c r="M40" s="134"/>
      <c r="N40" s="134"/>
      <c r="O40" s="134"/>
      <c r="P40" s="134"/>
      <c r="Q40" s="134"/>
      <c r="R40" s="134"/>
      <c r="S40" s="134"/>
      <c r="T40" s="134"/>
      <c r="U40" s="134"/>
      <c r="V40" s="134"/>
      <c r="W40" s="134"/>
      <c r="X40" s="134"/>
      <c r="Y40" s="134"/>
      <c r="Z40" s="134"/>
      <c r="AA40" s="134"/>
      <c r="AB40" s="134"/>
    </row>
    <row r="41" spans="2:28" ht="6.75" customHeight="1" x14ac:dyDescent="0.25">
      <c r="B41" s="313"/>
      <c r="C41" s="326"/>
      <c r="D41" s="327"/>
      <c r="E41" s="327"/>
      <c r="F41" s="327"/>
      <c r="G41" s="327"/>
      <c r="H41" s="327"/>
      <c r="I41" s="327"/>
      <c r="J41" s="327"/>
      <c r="K41" s="328"/>
      <c r="N41" s="132"/>
      <c r="O41" s="132"/>
      <c r="P41" s="132"/>
      <c r="Q41" s="132"/>
      <c r="R41" s="132"/>
      <c r="S41" s="132"/>
      <c r="T41" s="132"/>
      <c r="U41" s="132"/>
      <c r="V41" s="132"/>
      <c r="W41" s="132"/>
      <c r="X41" s="132"/>
      <c r="Y41" s="132"/>
      <c r="Z41" s="132"/>
      <c r="AA41" s="132"/>
      <c r="AB41" s="132"/>
    </row>
    <row r="42" spans="2:28" s="13" customFormat="1" x14ac:dyDescent="0.25">
      <c r="B42" s="311">
        <v>4</v>
      </c>
      <c r="C42" s="315" t="s">
        <v>33</v>
      </c>
      <c r="D42" s="316"/>
      <c r="E42" s="316"/>
      <c r="F42" s="316"/>
      <c r="G42" s="316"/>
      <c r="H42" s="316"/>
      <c r="I42" s="316"/>
      <c r="J42" s="316"/>
      <c r="K42" s="317"/>
      <c r="M42" s="134"/>
      <c r="N42" s="134"/>
      <c r="O42" s="134"/>
      <c r="P42" s="134"/>
      <c r="Q42" s="134"/>
      <c r="R42" s="134"/>
      <c r="S42" s="134"/>
      <c r="T42" s="134"/>
      <c r="U42" s="134"/>
      <c r="V42" s="134"/>
      <c r="W42" s="134"/>
      <c r="X42" s="134"/>
      <c r="Y42" s="134"/>
      <c r="Z42" s="134"/>
      <c r="AA42" s="134"/>
      <c r="AB42" s="134"/>
    </row>
    <row r="43" spans="2:28" ht="15" customHeight="1" x14ac:dyDescent="0.25">
      <c r="B43" s="312"/>
      <c r="C43" s="322" t="s">
        <v>121</v>
      </c>
      <c r="D43" s="323"/>
      <c r="E43" s="323"/>
      <c r="F43" s="323"/>
      <c r="G43" s="323"/>
      <c r="H43" s="323"/>
      <c r="I43" s="323"/>
      <c r="J43" s="323"/>
      <c r="K43" s="324"/>
      <c r="N43" s="132"/>
      <c r="O43" s="132"/>
      <c r="P43" s="132"/>
      <c r="Q43" s="132"/>
      <c r="R43" s="132"/>
      <c r="S43" s="132"/>
      <c r="T43" s="132"/>
      <c r="U43" s="132"/>
      <c r="V43" s="132"/>
      <c r="W43" s="132"/>
      <c r="X43" s="132"/>
      <c r="Y43" s="132"/>
      <c r="Z43" s="132"/>
      <c r="AA43" s="132"/>
      <c r="AB43" s="132"/>
    </row>
    <row r="44" spans="2:28" ht="15" customHeight="1" x14ac:dyDescent="0.25">
      <c r="B44" s="312"/>
      <c r="C44" s="325"/>
      <c r="D44" s="323"/>
      <c r="E44" s="323"/>
      <c r="F44" s="323"/>
      <c r="G44" s="323"/>
      <c r="H44" s="323"/>
      <c r="I44" s="323"/>
      <c r="J44" s="323"/>
      <c r="K44" s="324"/>
      <c r="M44" s="168" t="s">
        <v>160</v>
      </c>
      <c r="N44" s="305"/>
      <c r="O44" s="305"/>
      <c r="P44" s="305"/>
      <c r="Q44" s="305"/>
      <c r="R44" s="305"/>
      <c r="S44" s="305"/>
      <c r="T44" s="305"/>
      <c r="U44" s="305"/>
      <c r="V44" s="305"/>
      <c r="W44" s="305"/>
      <c r="X44" s="305"/>
      <c r="Y44" s="305"/>
      <c r="Z44" s="305"/>
      <c r="AA44" s="305"/>
      <c r="AB44" s="305"/>
    </row>
    <row r="45" spans="2:28" x14ac:dyDescent="0.25">
      <c r="B45" s="312"/>
      <c r="C45" s="325"/>
      <c r="D45" s="323"/>
      <c r="E45" s="323"/>
      <c r="F45" s="323"/>
      <c r="G45" s="323"/>
      <c r="H45" s="323"/>
      <c r="I45" s="323"/>
      <c r="J45" s="323"/>
      <c r="K45" s="324"/>
      <c r="N45" s="132"/>
      <c r="O45" s="132"/>
      <c r="P45" s="132"/>
      <c r="Q45" s="132"/>
      <c r="R45" s="132"/>
      <c r="S45" s="132"/>
      <c r="T45" s="132"/>
      <c r="U45" s="132"/>
      <c r="V45" s="132"/>
      <c r="W45" s="132"/>
      <c r="X45" s="132"/>
      <c r="Y45" s="132"/>
      <c r="Z45" s="132"/>
      <c r="AA45" s="132"/>
      <c r="AB45" s="132"/>
    </row>
    <row r="46" spans="2:28" s="13" customFormat="1" x14ac:dyDescent="0.25">
      <c r="B46" s="312"/>
      <c r="C46" s="325"/>
      <c r="D46" s="323"/>
      <c r="E46" s="323"/>
      <c r="F46" s="323"/>
      <c r="G46" s="323"/>
      <c r="H46" s="323"/>
      <c r="I46" s="323"/>
      <c r="J46" s="323"/>
      <c r="K46" s="324"/>
      <c r="M46" s="134"/>
      <c r="N46" s="134"/>
      <c r="O46" s="134"/>
      <c r="P46" s="134"/>
      <c r="Q46" s="134"/>
      <c r="R46" s="134"/>
      <c r="S46" s="134"/>
      <c r="T46" s="134"/>
      <c r="U46" s="134"/>
      <c r="V46" s="134"/>
      <c r="W46" s="134"/>
      <c r="X46" s="134"/>
      <c r="Y46" s="134"/>
      <c r="Z46" s="134"/>
      <c r="AA46" s="134"/>
      <c r="AB46" s="134"/>
    </row>
    <row r="47" spans="2:28" s="13" customFormat="1" x14ac:dyDescent="0.25">
      <c r="B47" s="312"/>
      <c r="C47" s="325"/>
      <c r="D47" s="323"/>
      <c r="E47" s="323"/>
      <c r="F47" s="323"/>
      <c r="G47" s="323"/>
      <c r="H47" s="323"/>
      <c r="I47" s="323"/>
      <c r="J47" s="323"/>
      <c r="K47" s="324"/>
      <c r="M47" s="134"/>
      <c r="N47" s="134"/>
      <c r="O47" s="134"/>
      <c r="P47" s="134"/>
      <c r="Q47" s="134"/>
      <c r="R47" s="134"/>
      <c r="S47" s="134"/>
      <c r="T47" s="134"/>
      <c r="U47" s="134"/>
      <c r="V47" s="134"/>
      <c r="W47" s="134"/>
      <c r="X47" s="134"/>
      <c r="Y47" s="134"/>
      <c r="Z47" s="134"/>
      <c r="AA47" s="134"/>
      <c r="AB47" s="134"/>
    </row>
    <row r="48" spans="2:28" ht="6.75" customHeight="1" x14ac:dyDescent="0.25">
      <c r="B48" s="313"/>
      <c r="C48" s="326"/>
      <c r="D48" s="327"/>
      <c r="E48" s="327"/>
      <c r="F48" s="327"/>
      <c r="G48" s="327"/>
      <c r="H48" s="327"/>
      <c r="I48" s="327"/>
      <c r="J48" s="327"/>
      <c r="K48" s="328"/>
      <c r="N48" s="132"/>
      <c r="O48" s="132"/>
      <c r="P48" s="132"/>
      <c r="Q48" s="132"/>
      <c r="R48" s="132"/>
      <c r="S48" s="132"/>
      <c r="T48" s="132"/>
      <c r="U48" s="132"/>
      <c r="V48" s="132"/>
      <c r="W48" s="132"/>
      <c r="X48" s="132"/>
      <c r="Y48" s="132"/>
      <c r="Z48" s="132"/>
      <c r="AA48" s="132"/>
      <c r="AB48" s="132"/>
    </row>
    <row r="49" spans="2:28" s="13" customFormat="1" x14ac:dyDescent="0.25">
      <c r="B49" s="311">
        <v>5</v>
      </c>
      <c r="C49" s="315" t="s">
        <v>15</v>
      </c>
      <c r="D49" s="316"/>
      <c r="E49" s="316"/>
      <c r="F49" s="316"/>
      <c r="G49" s="316"/>
      <c r="H49" s="316"/>
      <c r="I49" s="316"/>
      <c r="J49" s="316"/>
      <c r="K49" s="317"/>
      <c r="M49" s="134"/>
      <c r="N49" s="134"/>
      <c r="O49" s="134"/>
      <c r="P49" s="134"/>
      <c r="Q49" s="134"/>
      <c r="R49" s="134"/>
      <c r="S49" s="134"/>
      <c r="T49" s="134"/>
      <c r="U49" s="134"/>
      <c r="V49" s="134"/>
      <c r="W49" s="134"/>
      <c r="X49" s="134"/>
      <c r="Y49" s="134"/>
      <c r="Z49" s="134"/>
      <c r="AA49" s="134"/>
      <c r="AB49" s="134"/>
    </row>
    <row r="50" spans="2:28" ht="15" customHeight="1" x14ac:dyDescent="0.25">
      <c r="B50" s="312"/>
      <c r="C50" s="322" t="s">
        <v>176</v>
      </c>
      <c r="D50" s="323"/>
      <c r="E50" s="323"/>
      <c r="F50" s="323"/>
      <c r="G50" s="323"/>
      <c r="H50" s="323"/>
      <c r="I50" s="323"/>
      <c r="J50" s="323"/>
      <c r="K50" s="324"/>
      <c r="M50" s="168" t="s">
        <v>149</v>
      </c>
      <c r="N50" s="305"/>
      <c r="O50" s="305"/>
      <c r="P50" s="305"/>
      <c r="Q50" s="305"/>
      <c r="R50" s="305"/>
      <c r="S50" s="305"/>
      <c r="T50" s="305"/>
      <c r="U50" s="305"/>
      <c r="V50" s="305"/>
      <c r="W50" s="305"/>
      <c r="X50" s="305"/>
      <c r="Y50" s="305"/>
      <c r="Z50" s="305"/>
      <c r="AA50" s="305"/>
      <c r="AB50" s="305"/>
    </row>
    <row r="51" spans="2:28" x14ac:dyDescent="0.25">
      <c r="B51" s="312"/>
      <c r="C51" s="325"/>
      <c r="D51" s="323"/>
      <c r="E51" s="323"/>
      <c r="F51" s="323"/>
      <c r="G51" s="323"/>
      <c r="H51" s="323"/>
      <c r="I51" s="323"/>
      <c r="J51" s="323"/>
      <c r="K51" s="324"/>
      <c r="N51" s="132"/>
      <c r="O51" s="132"/>
      <c r="P51" s="132"/>
      <c r="Q51" s="132"/>
      <c r="R51" s="132"/>
      <c r="S51" s="132"/>
      <c r="T51" s="132"/>
      <c r="U51" s="132"/>
      <c r="V51" s="132"/>
      <c r="W51" s="132"/>
      <c r="X51" s="132"/>
      <c r="Y51" s="132"/>
      <c r="Z51" s="132"/>
      <c r="AA51" s="132"/>
      <c r="AB51" s="132"/>
    </row>
    <row r="52" spans="2:28" x14ac:dyDescent="0.25">
      <c r="B52" s="312"/>
      <c r="C52" s="325"/>
      <c r="D52" s="323"/>
      <c r="E52" s="323"/>
      <c r="F52" s="323"/>
      <c r="G52" s="323"/>
      <c r="H52" s="323"/>
      <c r="I52" s="323"/>
      <c r="J52" s="323"/>
      <c r="K52" s="324"/>
      <c r="N52" s="132"/>
      <c r="O52" s="132"/>
      <c r="P52" s="132"/>
      <c r="Q52" s="132"/>
      <c r="R52" s="132"/>
      <c r="S52" s="132"/>
      <c r="T52" s="132"/>
      <c r="U52" s="132"/>
      <c r="V52" s="132"/>
      <c r="W52" s="132"/>
      <c r="X52" s="132"/>
      <c r="Y52" s="132"/>
      <c r="Z52" s="132"/>
      <c r="AA52" s="132"/>
      <c r="AB52" s="132"/>
    </row>
    <row r="53" spans="2:28" s="13" customFormat="1" x14ac:dyDescent="0.25">
      <c r="B53" s="312"/>
      <c r="C53" s="325"/>
      <c r="D53" s="323"/>
      <c r="E53" s="323"/>
      <c r="F53" s="323"/>
      <c r="G53" s="323"/>
      <c r="H53" s="323"/>
      <c r="I53" s="323"/>
      <c r="J53" s="323"/>
      <c r="K53" s="324"/>
      <c r="M53" s="134"/>
      <c r="N53" s="134"/>
      <c r="O53" s="134"/>
      <c r="P53" s="134"/>
      <c r="Q53" s="134"/>
      <c r="R53" s="134"/>
      <c r="S53" s="134"/>
      <c r="T53" s="134"/>
      <c r="U53" s="134"/>
      <c r="V53" s="134"/>
      <c r="W53" s="134"/>
      <c r="X53" s="134"/>
      <c r="Y53" s="134"/>
      <c r="Z53" s="134"/>
      <c r="AA53" s="134"/>
      <c r="AB53" s="134"/>
    </row>
    <row r="54" spans="2:28" s="13" customFormat="1" x14ac:dyDescent="0.25">
      <c r="B54" s="312"/>
      <c r="C54" s="325"/>
      <c r="D54" s="323"/>
      <c r="E54" s="323"/>
      <c r="F54" s="323"/>
      <c r="G54" s="323"/>
      <c r="H54" s="323"/>
      <c r="I54" s="323"/>
      <c r="J54" s="323"/>
      <c r="K54" s="324"/>
      <c r="M54" s="134"/>
      <c r="N54" s="134"/>
      <c r="O54" s="134"/>
      <c r="P54" s="134"/>
      <c r="Q54" s="134"/>
      <c r="R54" s="134"/>
      <c r="S54" s="134"/>
      <c r="T54" s="134"/>
      <c r="U54" s="134"/>
      <c r="V54" s="134"/>
      <c r="W54" s="134"/>
      <c r="X54" s="134"/>
      <c r="Y54" s="134"/>
      <c r="Z54" s="134"/>
      <c r="AA54" s="134"/>
      <c r="AB54" s="134"/>
    </row>
    <row r="55" spans="2:28" ht="6.75" customHeight="1" x14ac:dyDescent="0.25">
      <c r="B55" s="313"/>
      <c r="C55" s="326"/>
      <c r="D55" s="327"/>
      <c r="E55" s="327"/>
      <c r="F55" s="327"/>
      <c r="G55" s="327"/>
      <c r="H55" s="327"/>
      <c r="I55" s="327"/>
      <c r="J55" s="327"/>
      <c r="K55" s="328"/>
      <c r="N55" s="132"/>
      <c r="O55" s="132"/>
      <c r="P55" s="132"/>
      <c r="Q55" s="132"/>
      <c r="R55" s="132"/>
      <c r="S55" s="132"/>
      <c r="T55" s="132"/>
      <c r="U55" s="132"/>
      <c r="V55" s="132"/>
      <c r="W55" s="132"/>
      <c r="X55" s="132"/>
      <c r="Y55" s="132"/>
      <c r="Z55" s="132"/>
      <c r="AA55" s="132"/>
      <c r="AB55" s="132"/>
    </row>
    <row r="56" spans="2:28" s="13" customFormat="1" x14ac:dyDescent="0.25">
      <c r="B56" s="311">
        <v>6</v>
      </c>
      <c r="C56" s="315" t="s">
        <v>29</v>
      </c>
      <c r="D56" s="316"/>
      <c r="E56" s="316"/>
      <c r="F56" s="316"/>
      <c r="G56" s="316"/>
      <c r="H56" s="316"/>
      <c r="I56" s="316"/>
      <c r="J56" s="316"/>
      <c r="K56" s="317"/>
      <c r="M56" s="168" t="s">
        <v>122</v>
      </c>
      <c r="N56" s="305"/>
      <c r="O56" s="305"/>
      <c r="P56" s="305"/>
      <c r="Q56" s="305"/>
      <c r="R56" s="305"/>
      <c r="S56" s="305"/>
      <c r="T56" s="305"/>
      <c r="U56" s="305"/>
      <c r="V56" s="305"/>
      <c r="W56" s="305"/>
      <c r="X56" s="305"/>
      <c r="Y56" s="305"/>
      <c r="Z56" s="305"/>
      <c r="AA56" s="134"/>
      <c r="AB56" s="134"/>
    </row>
    <row r="57" spans="2:28" ht="15" customHeight="1" x14ac:dyDescent="0.25">
      <c r="B57" s="312"/>
      <c r="C57" s="322" t="s">
        <v>67</v>
      </c>
      <c r="D57" s="323"/>
      <c r="E57" s="323"/>
      <c r="F57" s="323"/>
      <c r="G57" s="323"/>
      <c r="H57" s="323"/>
      <c r="I57" s="323"/>
      <c r="J57" s="323"/>
      <c r="K57" s="324"/>
      <c r="M57" s="305"/>
      <c r="N57" s="305"/>
      <c r="O57" s="305"/>
      <c r="P57" s="305"/>
      <c r="Q57" s="305"/>
      <c r="R57" s="305"/>
      <c r="S57" s="305"/>
      <c r="T57" s="305"/>
      <c r="U57" s="305"/>
      <c r="V57" s="305"/>
      <c r="W57" s="305"/>
      <c r="X57" s="305"/>
      <c r="Y57" s="305"/>
      <c r="Z57" s="305"/>
      <c r="AA57" s="132"/>
      <c r="AB57" s="132"/>
    </row>
    <row r="58" spans="2:28" x14ac:dyDescent="0.25">
      <c r="B58" s="312"/>
      <c r="C58" s="325"/>
      <c r="D58" s="323"/>
      <c r="E58" s="323"/>
      <c r="F58" s="323"/>
      <c r="G58" s="323"/>
      <c r="H58" s="323"/>
      <c r="I58" s="323"/>
      <c r="J58" s="323"/>
      <c r="K58" s="324"/>
      <c r="N58" s="132"/>
      <c r="O58" s="132"/>
      <c r="P58" s="132"/>
      <c r="Q58" s="132"/>
      <c r="R58" s="132"/>
      <c r="S58" s="132"/>
      <c r="T58" s="132"/>
      <c r="U58" s="132"/>
      <c r="V58" s="132"/>
      <c r="W58" s="132"/>
      <c r="X58" s="132"/>
      <c r="Y58" s="132"/>
      <c r="Z58" s="132"/>
      <c r="AA58" s="132"/>
      <c r="AB58" s="132"/>
    </row>
    <row r="59" spans="2:28" x14ac:dyDescent="0.25">
      <c r="B59" s="312"/>
      <c r="C59" s="325"/>
      <c r="D59" s="323"/>
      <c r="E59" s="323"/>
      <c r="F59" s="323"/>
      <c r="G59" s="323"/>
      <c r="H59" s="323"/>
      <c r="I59" s="323"/>
      <c r="J59" s="323"/>
      <c r="K59" s="324"/>
      <c r="N59" s="132"/>
      <c r="O59" s="132"/>
      <c r="P59" s="132"/>
      <c r="Q59" s="132"/>
      <c r="R59" s="132"/>
      <c r="S59" s="132"/>
      <c r="T59" s="132"/>
      <c r="U59" s="132"/>
      <c r="V59" s="132"/>
      <c r="W59" s="132"/>
      <c r="X59" s="132"/>
      <c r="Y59" s="132"/>
      <c r="Z59" s="132"/>
      <c r="AA59" s="132"/>
      <c r="AB59" s="132"/>
    </row>
    <row r="60" spans="2:28" s="13" customFormat="1" x14ac:dyDescent="0.25">
      <c r="B60" s="312"/>
      <c r="C60" s="325"/>
      <c r="D60" s="323"/>
      <c r="E60" s="323"/>
      <c r="F60" s="323"/>
      <c r="G60" s="323"/>
      <c r="H60" s="323"/>
      <c r="I60" s="323"/>
      <c r="J60" s="323"/>
      <c r="K60" s="324"/>
      <c r="M60" s="134"/>
      <c r="N60" s="134"/>
      <c r="O60" s="134"/>
      <c r="P60" s="134"/>
      <c r="Q60" s="134"/>
      <c r="R60" s="134"/>
      <c r="S60" s="134"/>
      <c r="T60" s="134"/>
      <c r="U60" s="134"/>
      <c r="V60" s="134"/>
      <c r="W60" s="134"/>
      <c r="X60" s="134"/>
      <c r="Y60" s="134"/>
      <c r="Z60" s="134"/>
      <c r="AA60" s="134"/>
      <c r="AB60" s="134"/>
    </row>
    <row r="61" spans="2:28" s="13" customFormat="1" x14ac:dyDescent="0.25">
      <c r="B61" s="312"/>
      <c r="C61" s="325"/>
      <c r="D61" s="323"/>
      <c r="E61" s="323"/>
      <c r="F61" s="323"/>
      <c r="G61" s="323"/>
      <c r="H61" s="323"/>
      <c r="I61" s="323"/>
      <c r="J61" s="323"/>
      <c r="K61" s="324"/>
      <c r="M61" s="134"/>
    </row>
    <row r="62" spans="2:28" ht="6.75" customHeight="1" thickBot="1" x14ac:dyDescent="0.3">
      <c r="B62" s="314"/>
      <c r="C62" s="343"/>
      <c r="D62" s="344"/>
      <c r="E62" s="344"/>
      <c r="F62" s="344"/>
      <c r="G62" s="344"/>
      <c r="H62" s="344"/>
      <c r="I62" s="344"/>
      <c r="J62" s="344"/>
      <c r="K62" s="345"/>
    </row>
    <row r="63" spans="2:28" ht="6.75" customHeight="1" thickBot="1" x14ac:dyDescent="0.3">
      <c r="B63" s="45"/>
      <c r="C63" s="46"/>
      <c r="D63" s="46"/>
      <c r="E63" s="46"/>
      <c r="F63" s="46"/>
      <c r="G63" s="46"/>
      <c r="H63" s="46"/>
      <c r="I63" s="46"/>
      <c r="J63" s="60"/>
      <c r="K63" s="61"/>
    </row>
    <row r="64" spans="2:28" ht="6.75" customHeight="1" x14ac:dyDescent="0.25">
      <c r="B64" s="45"/>
      <c r="C64" s="46"/>
      <c r="D64" s="46"/>
      <c r="E64" s="46"/>
      <c r="F64" s="46"/>
      <c r="G64" s="46"/>
      <c r="H64" s="46"/>
      <c r="I64" s="46"/>
      <c r="J64" s="46"/>
      <c r="K64" s="47"/>
    </row>
    <row r="65" spans="1:18" s="13" customFormat="1" x14ac:dyDescent="0.25">
      <c r="B65" s="48" t="s">
        <v>2</v>
      </c>
      <c r="C65" s="222" t="s">
        <v>3</v>
      </c>
      <c r="D65" s="223"/>
      <c r="E65" s="223"/>
      <c r="F65" s="341" t="s">
        <v>4</v>
      </c>
      <c r="G65" s="341"/>
      <c r="H65" s="341" t="s">
        <v>5</v>
      </c>
      <c r="I65" s="341"/>
      <c r="J65" s="341" t="s">
        <v>6</v>
      </c>
      <c r="K65" s="342"/>
      <c r="M65" s="134"/>
    </row>
    <row r="66" spans="1:18" ht="15" x14ac:dyDescent="0.25">
      <c r="B66" s="65"/>
      <c r="C66" s="335"/>
      <c r="D66" s="336"/>
      <c r="E66" s="336"/>
      <c r="F66" s="337" t="s">
        <v>131</v>
      </c>
      <c r="G66" s="337"/>
      <c r="H66" s="337" t="s">
        <v>132</v>
      </c>
      <c r="I66" s="337"/>
      <c r="J66" s="338">
        <v>42401</v>
      </c>
      <c r="K66" s="339"/>
      <c r="M66" s="168" t="s">
        <v>133</v>
      </c>
      <c r="N66" s="305"/>
      <c r="O66" s="305"/>
      <c r="P66" s="305"/>
      <c r="Q66" s="305"/>
      <c r="R66" s="305"/>
    </row>
    <row r="67" spans="1:18" x14ac:dyDescent="0.25">
      <c r="B67" s="65"/>
      <c r="C67" s="335"/>
      <c r="D67" s="336"/>
      <c r="E67" s="336"/>
      <c r="F67" s="252"/>
      <c r="G67" s="254"/>
      <c r="H67" s="252"/>
      <c r="I67" s="254"/>
      <c r="J67" s="340"/>
      <c r="K67" s="255"/>
    </row>
    <row r="68" spans="1:18" ht="6.75" customHeight="1" thickBot="1" x14ac:dyDescent="0.3">
      <c r="A68" s="7"/>
      <c r="B68" s="4"/>
      <c r="C68" s="4"/>
      <c r="D68" s="4"/>
      <c r="E68" s="4"/>
      <c r="F68" s="4"/>
      <c r="G68" s="4"/>
      <c r="H68" s="4"/>
      <c r="I68" s="4"/>
      <c r="J68" s="4"/>
      <c r="K68" s="5"/>
    </row>
    <row r="69" spans="1:18" ht="6.75" customHeight="1" x14ac:dyDescent="0.25">
      <c r="B69" s="14"/>
      <c r="D69" s="62"/>
      <c r="K69" s="7"/>
    </row>
    <row r="70" spans="1:18" ht="14.25" customHeight="1" x14ac:dyDescent="0.25">
      <c r="B70" s="14"/>
      <c r="C70" s="62"/>
      <c r="K70" s="7"/>
    </row>
    <row r="71" spans="1:18" ht="29.25" customHeight="1" x14ac:dyDescent="0.25">
      <c r="B71" s="14"/>
      <c r="C71" s="251"/>
      <c r="D71" s="251"/>
      <c r="E71" s="251"/>
      <c r="F71" s="251"/>
      <c r="G71" s="251"/>
      <c r="H71" s="251"/>
      <c r="I71" s="251"/>
      <c r="J71" s="251"/>
      <c r="K71" s="334"/>
    </row>
    <row r="72" spans="1:18" ht="13.5" thickBot="1" x14ac:dyDescent="0.3">
      <c r="B72" s="63"/>
      <c r="C72" s="50"/>
      <c r="D72" s="50"/>
      <c r="E72" s="50"/>
      <c r="F72" s="50"/>
      <c r="G72" s="50"/>
      <c r="H72" s="50"/>
      <c r="I72" s="50"/>
      <c r="J72" s="50"/>
      <c r="K72" s="64"/>
    </row>
    <row r="73" spans="1:18" x14ac:dyDescent="0.25">
      <c r="B73" s="14"/>
      <c r="K73" s="7"/>
    </row>
    <row r="74" spans="1:18" x14ac:dyDescent="0.25">
      <c r="B74" s="14"/>
      <c r="K74" s="7"/>
    </row>
    <row r="75" spans="1:18" x14ac:dyDescent="0.25">
      <c r="B75" s="14"/>
      <c r="K75" s="7"/>
    </row>
    <row r="76" spans="1:18" x14ac:dyDescent="0.25">
      <c r="B76" s="14"/>
      <c r="K76" s="7"/>
    </row>
    <row r="77" spans="1:18" x14ac:dyDescent="0.25">
      <c r="B77" s="14"/>
      <c r="K77" s="7"/>
    </row>
    <row r="78" spans="1:18" x14ac:dyDescent="0.25">
      <c r="B78" s="14"/>
      <c r="K78" s="7"/>
    </row>
    <row r="79" spans="1:18" x14ac:dyDescent="0.25">
      <c r="B79" s="14"/>
      <c r="K79" s="7"/>
    </row>
    <row r="80" spans="1:18"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88SokgFbEHcN1hWWpIX1pIH7yFH0MZPonyWywRzs5qDEYulpX+hAAv7+APXJOTOIuEsS8cJdU12G97Ys+PI3hA==" saltValue="yzZcrXA3yWWvWM7Re/m7Cw==" spinCount="100000" sheet="1" selectLockedCells="1"/>
  <mergeCells count="55">
    <mergeCell ref="M19:AB19"/>
    <mergeCell ref="M30:AB30"/>
    <mergeCell ref="M44:AB44"/>
    <mergeCell ref="M50:AB50"/>
    <mergeCell ref="M56:Z57"/>
    <mergeCell ref="M36:AB36"/>
    <mergeCell ref="M37:Z37"/>
    <mergeCell ref="M7:AB7"/>
    <mergeCell ref="M9:AB9"/>
    <mergeCell ref="M11:AB11"/>
    <mergeCell ref="M13:AB13"/>
    <mergeCell ref="M15:AB15"/>
    <mergeCell ref="B6:K6"/>
    <mergeCell ref="B7:D7"/>
    <mergeCell ref="E7:K7"/>
    <mergeCell ref="B9:D9"/>
    <mergeCell ref="B2:L5"/>
    <mergeCell ref="C65:E65"/>
    <mergeCell ref="F65:G65"/>
    <mergeCell ref="H65:I65"/>
    <mergeCell ref="J65:K65"/>
    <mergeCell ref="C57:K62"/>
    <mergeCell ref="C71:K71"/>
    <mergeCell ref="C66:E66"/>
    <mergeCell ref="F66:G66"/>
    <mergeCell ref="H66:I66"/>
    <mergeCell ref="J66:K66"/>
    <mergeCell ref="C67:E67"/>
    <mergeCell ref="F67:G67"/>
    <mergeCell ref="H67:I67"/>
    <mergeCell ref="J67:K67"/>
    <mergeCell ref="C18:K27"/>
    <mergeCell ref="B11:D11"/>
    <mergeCell ref="E9:K9"/>
    <mergeCell ref="E15:K15"/>
    <mergeCell ref="E13:K13"/>
    <mergeCell ref="E11:K11"/>
    <mergeCell ref="B13:D13"/>
    <mergeCell ref="B15:D15"/>
    <mergeCell ref="M66:R66"/>
    <mergeCell ref="O6:T6"/>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8" sqref="D8:K8"/>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2" customWidth="1"/>
    <col min="13" max="16384" width="9.140625" style="2"/>
  </cols>
  <sheetData>
    <row r="2" spans="1:28" ht="15.75" customHeight="1" x14ac:dyDescent="0.25">
      <c r="A2" s="197" t="s">
        <v>83</v>
      </c>
      <c r="B2" s="197"/>
      <c r="C2" s="197"/>
      <c r="D2" s="197"/>
      <c r="E2" s="197"/>
      <c r="F2" s="197"/>
      <c r="G2" s="197"/>
      <c r="H2" s="197"/>
      <c r="I2" s="197"/>
      <c r="J2" s="197"/>
      <c r="K2" s="197"/>
    </row>
    <row r="3" spans="1:28" ht="15" customHeight="1" x14ac:dyDescent="0.25">
      <c r="A3" s="197"/>
      <c r="B3" s="197"/>
      <c r="C3" s="197"/>
      <c r="D3" s="197"/>
      <c r="E3" s="197"/>
      <c r="F3" s="197"/>
      <c r="G3" s="197"/>
      <c r="H3" s="197"/>
      <c r="I3" s="197"/>
      <c r="J3" s="197"/>
      <c r="K3" s="197"/>
    </row>
    <row r="4" spans="1:28" ht="15" customHeight="1" x14ac:dyDescent="0.25">
      <c r="A4" s="197"/>
      <c r="B4" s="197"/>
      <c r="C4" s="197"/>
      <c r="D4" s="197"/>
      <c r="E4" s="197"/>
      <c r="F4" s="197"/>
      <c r="G4" s="197"/>
      <c r="H4" s="197"/>
      <c r="I4" s="197"/>
      <c r="J4" s="197"/>
      <c r="K4" s="197"/>
    </row>
    <row r="5" spans="1:28" ht="15" customHeight="1" x14ac:dyDescent="0.25">
      <c r="A5" s="197"/>
      <c r="B5" s="197"/>
      <c r="C5" s="197"/>
      <c r="D5" s="197"/>
      <c r="E5" s="197"/>
      <c r="F5" s="197"/>
      <c r="G5" s="197"/>
      <c r="H5" s="197"/>
      <c r="I5" s="197"/>
      <c r="J5" s="197"/>
      <c r="K5" s="197"/>
    </row>
    <row r="6" spans="1:28" ht="6" customHeight="1" x14ac:dyDescent="0.25">
      <c r="A6" s="197"/>
      <c r="B6" s="197"/>
      <c r="C6" s="197"/>
      <c r="D6" s="197"/>
      <c r="E6" s="197"/>
      <c r="F6" s="197"/>
      <c r="G6" s="197"/>
      <c r="H6" s="197"/>
      <c r="I6" s="197"/>
      <c r="J6" s="197"/>
      <c r="K6" s="197"/>
    </row>
    <row r="7" spans="1:28" ht="46.9" customHeight="1" thickBot="1" x14ac:dyDescent="0.25">
      <c r="A7" s="350" t="s">
        <v>86</v>
      </c>
      <c r="B7" s="350"/>
      <c r="C7" s="350"/>
      <c r="D7" s="350"/>
      <c r="E7" s="350"/>
      <c r="F7" s="350"/>
      <c r="G7" s="350"/>
      <c r="H7" s="350"/>
      <c r="I7" s="350"/>
      <c r="J7" s="350"/>
      <c r="K7" s="350"/>
      <c r="M7" s="135" t="s">
        <v>108</v>
      </c>
      <c r="N7" s="132"/>
      <c r="O7" s="132"/>
      <c r="P7" s="132"/>
      <c r="Q7" s="132"/>
      <c r="R7" s="132"/>
      <c r="S7" s="132"/>
      <c r="T7" s="132"/>
      <c r="U7" s="132"/>
      <c r="V7" s="132"/>
      <c r="W7" s="132"/>
      <c r="X7" s="132"/>
      <c r="Y7" s="132"/>
      <c r="Z7" s="132"/>
      <c r="AA7" s="132"/>
      <c r="AB7" s="132"/>
    </row>
    <row r="8" spans="1:28" ht="15" customHeight="1" x14ac:dyDescent="0.25">
      <c r="A8" s="212" t="s">
        <v>7</v>
      </c>
      <c r="B8" s="213"/>
      <c r="C8" s="213"/>
      <c r="D8" s="351" t="str">
        <f>'Cost Estimate'!D8</f>
        <v>Highways Improvement for Urban Environment</v>
      </c>
      <c r="E8" s="352"/>
      <c r="F8" s="352"/>
      <c r="G8" s="352"/>
      <c r="H8" s="352"/>
      <c r="I8" s="352"/>
      <c r="J8" s="352"/>
      <c r="K8" s="353"/>
      <c r="M8" s="168" t="s">
        <v>118</v>
      </c>
      <c r="N8" s="305"/>
      <c r="O8" s="305"/>
      <c r="P8" s="305"/>
      <c r="Q8" s="305"/>
      <c r="R8" s="305"/>
      <c r="S8" s="305"/>
      <c r="T8" s="305"/>
      <c r="U8" s="305"/>
      <c r="V8" s="305"/>
      <c r="W8" s="305"/>
      <c r="X8" s="305"/>
      <c r="Y8" s="305"/>
      <c r="Z8" s="305"/>
      <c r="AA8" s="305"/>
      <c r="AB8" s="305"/>
    </row>
    <row r="9" spans="1:28" ht="6.75" customHeight="1" x14ac:dyDescent="0.25">
      <c r="A9" s="228"/>
      <c r="B9" s="229"/>
      <c r="C9" s="229"/>
      <c r="D9" s="229"/>
      <c r="E9" s="229"/>
      <c r="F9" s="229"/>
      <c r="G9" s="229"/>
      <c r="H9" s="229"/>
      <c r="I9" s="229"/>
      <c r="J9" s="229"/>
      <c r="K9" s="230"/>
      <c r="M9" s="132"/>
      <c r="N9" s="132"/>
      <c r="O9" s="132"/>
      <c r="P9" s="132"/>
      <c r="Q9" s="132"/>
      <c r="R9" s="132"/>
      <c r="S9" s="132"/>
      <c r="T9" s="132"/>
      <c r="U9" s="132"/>
      <c r="V9" s="132"/>
      <c r="W9" s="132"/>
      <c r="X9" s="132"/>
      <c r="Y9" s="132"/>
      <c r="Z9" s="132"/>
      <c r="AA9" s="132"/>
      <c r="AB9" s="132"/>
    </row>
    <row r="10" spans="1:28" ht="15" customHeight="1" x14ac:dyDescent="0.25">
      <c r="A10" s="214" t="s">
        <v>48</v>
      </c>
      <c r="B10" s="215"/>
      <c r="C10" s="215"/>
      <c r="D10" s="354" t="str">
        <f>'Cost Estimate'!D10</f>
        <v>DLR/12/0015A</v>
      </c>
      <c r="E10" s="355"/>
      <c r="F10" s="215" t="s">
        <v>49</v>
      </c>
      <c r="G10" s="215"/>
      <c r="H10" s="215"/>
      <c r="I10" s="215"/>
      <c r="J10" s="356" t="str">
        <f>'Cost Estimate'!J10</f>
        <v>Sally Gate - South Dublin Council</v>
      </c>
      <c r="K10" s="357"/>
      <c r="M10" s="168" t="s">
        <v>118</v>
      </c>
      <c r="N10" s="305"/>
      <c r="O10" s="305"/>
      <c r="P10" s="305"/>
      <c r="Q10" s="305"/>
      <c r="R10" s="305"/>
      <c r="S10" s="305"/>
      <c r="T10" s="305"/>
      <c r="U10" s="305"/>
      <c r="V10" s="305"/>
      <c r="W10" s="305"/>
      <c r="X10" s="305"/>
      <c r="Y10" s="305"/>
      <c r="Z10" s="305"/>
      <c r="AA10" s="305"/>
      <c r="AB10" s="305"/>
    </row>
    <row r="11" spans="1:28" ht="6.75" customHeight="1" x14ac:dyDescent="0.25">
      <c r="A11" s="228"/>
      <c r="B11" s="229"/>
      <c r="C11" s="229"/>
      <c r="D11" s="229"/>
      <c r="E11" s="229"/>
      <c r="F11" s="229"/>
      <c r="G11" s="229"/>
      <c r="H11" s="229"/>
      <c r="I11" s="229"/>
      <c r="J11" s="229"/>
      <c r="K11" s="230"/>
      <c r="M11" s="132"/>
      <c r="N11" s="132"/>
      <c r="O11" s="132"/>
      <c r="P11" s="132"/>
      <c r="Q11" s="132"/>
      <c r="R11" s="132"/>
      <c r="S11" s="132"/>
      <c r="T11" s="132"/>
      <c r="U11" s="132"/>
      <c r="V11" s="132"/>
      <c r="W11" s="132"/>
      <c r="X11" s="132"/>
      <c r="Y11" s="132"/>
      <c r="Z11" s="132"/>
      <c r="AA11" s="132"/>
      <c r="AB11" s="132"/>
    </row>
    <row r="12" spans="1:28" ht="15" customHeight="1" x14ac:dyDescent="0.25">
      <c r="A12" s="214" t="s">
        <v>61</v>
      </c>
      <c r="B12" s="215"/>
      <c r="C12" s="215"/>
      <c r="D12" s="354" t="str">
        <f>'Cost Estimate'!D12</f>
        <v>NTA</v>
      </c>
      <c r="E12" s="355"/>
      <c r="F12" s="281" t="s">
        <v>38</v>
      </c>
      <c r="G12" s="282"/>
      <c r="H12" s="282"/>
      <c r="I12" s="282"/>
      <c r="J12" s="356">
        <f>'Cost Estimate'!J12</f>
        <v>42401</v>
      </c>
      <c r="K12" s="357"/>
      <c r="M12" s="168" t="s">
        <v>118</v>
      </c>
      <c r="N12" s="305"/>
      <c r="O12" s="305"/>
      <c r="P12" s="305"/>
      <c r="Q12" s="305"/>
      <c r="R12" s="305"/>
      <c r="S12" s="305"/>
      <c r="T12" s="305"/>
      <c r="U12" s="305"/>
      <c r="V12" s="305"/>
      <c r="W12" s="305"/>
      <c r="X12" s="305"/>
      <c r="Y12" s="305"/>
      <c r="Z12" s="305"/>
      <c r="AA12" s="305"/>
      <c r="AB12" s="305"/>
    </row>
    <row r="13" spans="1:28" ht="6.75" customHeight="1" x14ac:dyDescent="0.25">
      <c r="A13" s="228"/>
      <c r="B13" s="229"/>
      <c r="C13" s="229"/>
      <c r="D13" s="229"/>
      <c r="E13" s="229"/>
      <c r="F13" s="229"/>
      <c r="G13" s="229"/>
      <c r="H13" s="229"/>
      <c r="I13" s="229"/>
      <c r="J13" s="229"/>
      <c r="K13" s="230"/>
      <c r="M13" s="132"/>
      <c r="N13" s="132"/>
      <c r="O13" s="132"/>
      <c r="P13" s="132"/>
      <c r="Q13" s="132"/>
      <c r="R13" s="132"/>
      <c r="S13" s="132"/>
      <c r="T13" s="132"/>
      <c r="U13" s="132"/>
      <c r="V13" s="132"/>
      <c r="W13" s="132"/>
      <c r="X13" s="132"/>
      <c r="Y13" s="132"/>
      <c r="Z13" s="132"/>
      <c r="AA13" s="132"/>
      <c r="AB13" s="132"/>
    </row>
    <row r="14" spans="1:28" ht="14.45" customHeight="1" x14ac:dyDescent="0.25">
      <c r="A14" s="214" t="s">
        <v>37</v>
      </c>
      <c r="B14" s="215"/>
      <c r="C14" s="215"/>
      <c r="D14" s="354" t="str">
        <f>'Cost Estimate'!D14</f>
        <v>South Dublin Council</v>
      </c>
      <c r="E14" s="359"/>
      <c r="F14" s="282" t="s">
        <v>31</v>
      </c>
      <c r="G14" s="282"/>
      <c r="H14" s="282"/>
      <c r="I14" s="282"/>
      <c r="J14" s="356" t="str">
        <f>'Cost Estimate'!J14</f>
        <v>Q 2016</v>
      </c>
      <c r="K14" s="357"/>
      <c r="M14" s="168" t="s">
        <v>118</v>
      </c>
      <c r="N14" s="305"/>
      <c r="O14" s="305"/>
      <c r="P14" s="305"/>
      <c r="Q14" s="305"/>
      <c r="R14" s="305"/>
      <c r="S14" s="305"/>
      <c r="T14" s="305"/>
      <c r="U14" s="305"/>
      <c r="V14" s="305"/>
      <c r="W14" s="305"/>
      <c r="X14" s="305"/>
      <c r="Y14" s="305"/>
      <c r="Z14" s="305"/>
      <c r="AA14" s="305"/>
      <c r="AB14" s="305"/>
    </row>
    <row r="15" spans="1:28" ht="13.5" thickBot="1" x14ac:dyDescent="0.3">
      <c r="A15" s="3"/>
      <c r="B15" s="4"/>
      <c r="C15" s="4"/>
      <c r="D15" s="4"/>
      <c r="E15" s="4"/>
      <c r="F15" s="4"/>
      <c r="G15" s="4"/>
      <c r="H15" s="4"/>
      <c r="I15" s="4"/>
      <c r="J15" s="4"/>
      <c r="K15" s="5"/>
      <c r="M15" s="132"/>
      <c r="N15" s="132"/>
      <c r="O15" s="132"/>
      <c r="P15" s="132"/>
      <c r="Q15" s="132"/>
      <c r="R15" s="132"/>
      <c r="S15" s="132"/>
      <c r="T15" s="132"/>
      <c r="U15" s="132"/>
      <c r="V15" s="132"/>
      <c r="W15" s="132"/>
      <c r="X15" s="132"/>
      <c r="Y15" s="132"/>
      <c r="Z15" s="132"/>
      <c r="AA15" s="132"/>
      <c r="AB15" s="132"/>
    </row>
    <row r="16" spans="1:28" s="13" customFormat="1" x14ac:dyDescent="0.25">
      <c r="A16" s="9">
        <v>1</v>
      </c>
      <c r="B16" s="10" t="s">
        <v>82</v>
      </c>
      <c r="C16" s="11"/>
      <c r="D16" s="11"/>
      <c r="E16" s="11"/>
      <c r="F16" s="11"/>
      <c r="G16" s="11"/>
      <c r="H16" s="11"/>
      <c r="I16" s="11"/>
      <c r="J16" s="11"/>
      <c r="K16" s="12"/>
      <c r="M16" s="134"/>
      <c r="N16" s="134"/>
      <c r="O16" s="134"/>
      <c r="P16" s="134"/>
      <c r="Q16" s="134"/>
      <c r="R16" s="134"/>
      <c r="S16" s="134"/>
      <c r="T16" s="134"/>
      <c r="U16" s="134"/>
      <c r="V16" s="134"/>
      <c r="W16" s="134"/>
      <c r="X16" s="134"/>
      <c r="Y16" s="134"/>
      <c r="Z16" s="134"/>
      <c r="AA16" s="134"/>
      <c r="AB16" s="134"/>
    </row>
    <row r="17" spans="1:28" ht="15" customHeight="1" x14ac:dyDescent="0.25">
      <c r="A17" s="14"/>
      <c r="B17" s="17" t="s">
        <v>68</v>
      </c>
      <c r="C17" s="194" t="s">
        <v>75</v>
      </c>
      <c r="D17" s="195"/>
      <c r="E17" s="196"/>
      <c r="F17" s="358">
        <v>1</v>
      </c>
      <c r="G17" s="358"/>
      <c r="H17" s="18" t="s">
        <v>51</v>
      </c>
      <c r="I17" s="68">
        <f>'Cost Estimate'!J34</f>
        <v>0</v>
      </c>
      <c r="J17" s="181">
        <f>F17*I17</f>
        <v>0</v>
      </c>
      <c r="K17" s="182"/>
      <c r="M17" s="168" t="s">
        <v>118</v>
      </c>
      <c r="N17" s="305"/>
      <c r="O17" s="305"/>
      <c r="P17" s="305"/>
      <c r="Q17" s="305"/>
      <c r="R17" s="305"/>
      <c r="S17" s="305"/>
      <c r="T17" s="305"/>
      <c r="U17" s="305"/>
      <c r="V17" s="305"/>
      <c r="W17" s="305"/>
      <c r="X17" s="305"/>
      <c r="Y17" s="305"/>
      <c r="Z17" s="305"/>
      <c r="AA17" s="305"/>
      <c r="AB17" s="305"/>
    </row>
    <row r="18" spans="1:28" ht="15" customHeight="1" x14ac:dyDescent="0.25">
      <c r="A18" s="14"/>
      <c r="B18" s="17" t="s">
        <v>69</v>
      </c>
      <c r="C18" s="194" t="s">
        <v>81</v>
      </c>
      <c r="D18" s="195"/>
      <c r="E18" s="196"/>
      <c r="F18" s="358">
        <v>1</v>
      </c>
      <c r="G18" s="358"/>
      <c r="H18" s="18" t="s">
        <v>51</v>
      </c>
      <c r="I18" s="68">
        <f>'Cost Estimate'!J35</f>
        <v>125000</v>
      </c>
      <c r="J18" s="181">
        <f t="shared" ref="J18:J23" si="0">F18*I18</f>
        <v>125000</v>
      </c>
      <c r="K18" s="182"/>
      <c r="M18" s="168" t="s">
        <v>118</v>
      </c>
      <c r="N18" s="305"/>
      <c r="O18" s="305"/>
      <c r="P18" s="305"/>
      <c r="Q18" s="305"/>
      <c r="R18" s="305"/>
      <c r="S18" s="305"/>
      <c r="T18" s="305"/>
      <c r="U18" s="305"/>
      <c r="V18" s="305"/>
      <c r="W18" s="305"/>
      <c r="X18" s="305"/>
      <c r="Y18" s="305"/>
      <c r="Z18" s="305"/>
      <c r="AA18" s="305"/>
      <c r="AB18" s="305"/>
    </row>
    <row r="19" spans="1:28" ht="15" customHeight="1" x14ac:dyDescent="0.25">
      <c r="A19" s="14"/>
      <c r="B19" s="17" t="s">
        <v>70</v>
      </c>
      <c r="C19" s="194" t="s">
        <v>76</v>
      </c>
      <c r="D19" s="195"/>
      <c r="E19" s="196"/>
      <c r="F19" s="358">
        <v>1</v>
      </c>
      <c r="G19" s="358"/>
      <c r="H19" s="18" t="s">
        <v>51</v>
      </c>
      <c r="I19" s="68">
        <f>'Cost Estimate'!J36</f>
        <v>500000</v>
      </c>
      <c r="J19" s="181">
        <f t="shared" si="0"/>
        <v>500000</v>
      </c>
      <c r="K19" s="182"/>
      <c r="M19" s="168" t="s">
        <v>118</v>
      </c>
      <c r="N19" s="305"/>
      <c r="O19" s="305"/>
      <c r="P19" s="305"/>
      <c r="Q19" s="305"/>
      <c r="R19" s="305"/>
      <c r="S19" s="305"/>
      <c r="T19" s="305"/>
      <c r="U19" s="305"/>
      <c r="V19" s="305"/>
      <c r="W19" s="305"/>
      <c r="X19" s="305"/>
      <c r="Y19" s="305"/>
      <c r="Z19" s="305"/>
      <c r="AA19" s="305"/>
      <c r="AB19" s="305"/>
    </row>
    <row r="20" spans="1:28" ht="15" customHeight="1" x14ac:dyDescent="0.25">
      <c r="A20" s="14"/>
      <c r="B20" s="17" t="s">
        <v>71</v>
      </c>
      <c r="C20" s="194" t="s">
        <v>77</v>
      </c>
      <c r="D20" s="195"/>
      <c r="E20" s="196"/>
      <c r="F20" s="358">
        <v>1</v>
      </c>
      <c r="G20" s="358"/>
      <c r="H20" s="18" t="s">
        <v>51</v>
      </c>
      <c r="I20" s="68">
        <f>'Cost Estimate'!J37</f>
        <v>400000</v>
      </c>
      <c r="J20" s="181">
        <f t="shared" si="0"/>
        <v>400000</v>
      </c>
      <c r="K20" s="182"/>
      <c r="M20" s="168" t="s">
        <v>118</v>
      </c>
      <c r="N20" s="305"/>
      <c r="O20" s="305"/>
      <c r="P20" s="305"/>
      <c r="Q20" s="305"/>
      <c r="R20" s="305"/>
      <c r="S20" s="305"/>
      <c r="T20" s="305"/>
      <c r="U20" s="305"/>
      <c r="V20" s="305"/>
      <c r="W20" s="305"/>
      <c r="X20" s="305"/>
      <c r="Y20" s="305"/>
      <c r="Z20" s="305"/>
      <c r="AA20" s="305"/>
      <c r="AB20" s="305"/>
    </row>
    <row r="21" spans="1:28" ht="15" customHeight="1" x14ac:dyDescent="0.25">
      <c r="A21" s="14"/>
      <c r="B21" s="17" t="s">
        <v>72</v>
      </c>
      <c r="C21" s="194" t="s">
        <v>78</v>
      </c>
      <c r="D21" s="195"/>
      <c r="E21" s="196"/>
      <c r="F21" s="358">
        <v>1</v>
      </c>
      <c r="G21" s="358"/>
      <c r="H21" s="18" t="s">
        <v>51</v>
      </c>
      <c r="I21" s="68">
        <f>'Cost Estimate'!J38</f>
        <v>75000</v>
      </c>
      <c r="J21" s="181">
        <f t="shared" si="0"/>
        <v>75000</v>
      </c>
      <c r="K21" s="182"/>
      <c r="M21" s="168" t="s">
        <v>118</v>
      </c>
      <c r="N21" s="305"/>
      <c r="O21" s="305"/>
      <c r="P21" s="305"/>
      <c r="Q21" s="305"/>
      <c r="R21" s="305"/>
      <c r="S21" s="305"/>
      <c r="T21" s="305"/>
      <c r="U21" s="305"/>
      <c r="V21" s="305"/>
      <c r="W21" s="305"/>
      <c r="X21" s="305"/>
      <c r="Y21" s="305"/>
      <c r="Z21" s="305"/>
      <c r="AA21" s="305"/>
      <c r="AB21" s="305"/>
    </row>
    <row r="22" spans="1:28" ht="15" customHeight="1" x14ac:dyDescent="0.25">
      <c r="A22" s="14"/>
      <c r="B22" s="17" t="s">
        <v>73</v>
      </c>
      <c r="C22" s="194" t="s">
        <v>79</v>
      </c>
      <c r="D22" s="195"/>
      <c r="E22" s="196"/>
      <c r="F22" s="358">
        <v>1</v>
      </c>
      <c r="G22" s="358"/>
      <c r="H22" s="18" t="s">
        <v>51</v>
      </c>
      <c r="I22" s="68">
        <f>'Cost Estimate'!J31+'Cost Estimate'!J39+'Cost Estimate'!J41+'Cost Estimate'!J42+'Cost Estimate'!J45+'Cost Estimate'!J46</f>
        <v>45742783.700000003</v>
      </c>
      <c r="J22" s="181">
        <f t="shared" si="0"/>
        <v>45742783.700000003</v>
      </c>
      <c r="K22" s="182"/>
      <c r="M22" s="168" t="s">
        <v>118</v>
      </c>
      <c r="N22" s="305"/>
      <c r="O22" s="305"/>
      <c r="P22" s="305"/>
      <c r="Q22" s="305"/>
      <c r="R22" s="305"/>
      <c r="S22" s="305"/>
      <c r="T22" s="305"/>
      <c r="U22" s="305"/>
      <c r="V22" s="305"/>
      <c r="W22" s="305"/>
      <c r="X22" s="305"/>
      <c r="Y22" s="305"/>
      <c r="Z22" s="305"/>
      <c r="AA22" s="305"/>
      <c r="AB22" s="305"/>
    </row>
    <row r="23" spans="1:28" ht="15" customHeight="1" x14ac:dyDescent="0.25">
      <c r="A23" s="14"/>
      <c r="B23" s="17" t="s">
        <v>74</v>
      </c>
      <c r="C23" s="194" t="s">
        <v>80</v>
      </c>
      <c r="D23" s="195"/>
      <c r="E23" s="196"/>
      <c r="F23" s="358">
        <v>1</v>
      </c>
      <c r="G23" s="358"/>
      <c r="H23" s="18" t="s">
        <v>51</v>
      </c>
      <c r="I23" s="68">
        <f>'Cost Estimate'!J40</f>
        <v>250000</v>
      </c>
      <c r="J23" s="181">
        <f t="shared" si="0"/>
        <v>250000</v>
      </c>
      <c r="K23" s="182"/>
      <c r="M23" s="168" t="s">
        <v>118</v>
      </c>
      <c r="N23" s="305"/>
      <c r="O23" s="305"/>
      <c r="P23" s="305"/>
      <c r="Q23" s="305"/>
      <c r="R23" s="305"/>
      <c r="S23" s="305"/>
      <c r="T23" s="305"/>
      <c r="U23" s="305"/>
      <c r="V23" s="305"/>
      <c r="W23" s="305"/>
      <c r="X23" s="305"/>
      <c r="Y23" s="305"/>
      <c r="Z23" s="305"/>
      <c r="AA23" s="305"/>
      <c r="AB23" s="305"/>
    </row>
    <row r="24" spans="1:28" ht="6" customHeight="1" x14ac:dyDescent="0.25">
      <c r="A24" s="14"/>
      <c r="B24" s="243"/>
      <c r="C24" s="244"/>
      <c r="D24" s="244"/>
      <c r="E24" s="244"/>
      <c r="F24" s="244"/>
      <c r="G24" s="244"/>
      <c r="H24" s="244"/>
      <c r="I24" s="244"/>
      <c r="J24" s="244"/>
      <c r="K24" s="245"/>
    </row>
    <row r="25" spans="1:28" ht="15" customHeight="1" x14ac:dyDescent="0.25">
      <c r="A25" s="14"/>
      <c r="B25" s="240" t="s">
        <v>57</v>
      </c>
      <c r="C25" s="241"/>
      <c r="D25" s="241"/>
      <c r="E25" s="241"/>
      <c r="F25" s="241"/>
      <c r="G25" s="241"/>
      <c r="H25" s="241"/>
      <c r="I25" s="242"/>
      <c r="J25" s="201">
        <f>SUM(J17:K23)</f>
        <v>47092783.700000003</v>
      </c>
      <c r="K25" s="202"/>
    </row>
    <row r="26" spans="1:28" ht="15" customHeight="1" x14ac:dyDescent="0.25">
      <c r="A26" s="14"/>
      <c r="B26" s="240" t="s">
        <v>142</v>
      </c>
      <c r="C26" s="241"/>
      <c r="D26" s="241"/>
      <c r="E26" s="241"/>
      <c r="F26" s="241"/>
      <c r="G26" s="241"/>
      <c r="H26" s="241"/>
      <c r="I26" s="242"/>
      <c r="J26" s="201">
        <f>'Cost Estimate'!J52:K52</f>
        <v>5955900.7995000007</v>
      </c>
      <c r="K26" s="202"/>
      <c r="M26" s="168" t="s">
        <v>118</v>
      </c>
      <c r="N26" s="305"/>
      <c r="O26" s="305"/>
      <c r="P26" s="305"/>
      <c r="Q26" s="305"/>
      <c r="R26" s="305"/>
      <c r="S26" s="305"/>
      <c r="T26" s="305"/>
      <c r="U26" s="305"/>
      <c r="V26" s="305"/>
      <c r="W26" s="305"/>
      <c r="X26" s="305"/>
      <c r="Y26" s="305"/>
      <c r="Z26" s="305"/>
      <c r="AA26" s="305"/>
      <c r="AB26" s="305"/>
    </row>
    <row r="27" spans="1:28" ht="15" customHeight="1" x14ac:dyDescent="0.25">
      <c r="A27" s="14"/>
      <c r="B27" s="240" t="s">
        <v>143</v>
      </c>
      <c r="C27" s="241"/>
      <c r="D27" s="241"/>
      <c r="E27" s="241"/>
      <c r="F27" s="241"/>
      <c r="G27" s="241"/>
      <c r="H27" s="241"/>
      <c r="I27" s="242"/>
      <c r="J27" s="201">
        <f>'Cost Estimate'!J53:K53</f>
        <v>655500</v>
      </c>
      <c r="K27" s="202"/>
      <c r="M27" s="168" t="s">
        <v>118</v>
      </c>
      <c r="N27" s="305"/>
      <c r="O27" s="305"/>
      <c r="P27" s="305"/>
      <c r="Q27" s="305"/>
      <c r="R27" s="305"/>
      <c r="S27" s="305"/>
      <c r="T27" s="305"/>
      <c r="U27" s="305"/>
      <c r="V27" s="305"/>
      <c r="W27" s="305"/>
      <c r="X27" s="305"/>
      <c r="Y27" s="305"/>
      <c r="Z27" s="305"/>
      <c r="AA27" s="305"/>
      <c r="AB27" s="305"/>
    </row>
    <row r="28" spans="1:28" ht="15" customHeight="1" x14ac:dyDescent="0.25">
      <c r="A28" s="14"/>
      <c r="B28" s="240" t="s">
        <v>144</v>
      </c>
      <c r="C28" s="241"/>
      <c r="D28" s="241"/>
      <c r="E28" s="241"/>
      <c r="F28" s="241"/>
      <c r="G28" s="241"/>
      <c r="H28" s="241"/>
      <c r="I28" s="242"/>
      <c r="J28" s="360"/>
      <c r="K28" s="361"/>
      <c r="M28" s="168" t="s">
        <v>145</v>
      </c>
      <c r="N28" s="305"/>
      <c r="O28" s="305"/>
      <c r="P28" s="305"/>
      <c r="Q28" s="305"/>
      <c r="R28" s="305"/>
      <c r="S28" s="305"/>
      <c r="T28" s="305"/>
      <c r="U28" s="305"/>
    </row>
    <row r="29" spans="1:28" ht="5.25" customHeight="1" x14ac:dyDescent="0.25">
      <c r="A29" s="14"/>
      <c r="B29" s="109"/>
      <c r="C29" s="110"/>
      <c r="D29" s="110"/>
      <c r="E29" s="110"/>
      <c r="F29" s="110"/>
      <c r="G29" s="110"/>
      <c r="H29" s="110"/>
      <c r="I29" s="110"/>
      <c r="J29" s="136"/>
      <c r="K29" s="108"/>
    </row>
    <row r="30" spans="1:28" ht="15" customHeight="1" thickBot="1" x14ac:dyDescent="0.3">
      <c r="A30" s="14"/>
      <c r="B30" s="240" t="s">
        <v>56</v>
      </c>
      <c r="C30" s="241"/>
      <c r="D30" s="241"/>
      <c r="E30" s="241"/>
      <c r="F30" s="241"/>
      <c r="G30" s="241"/>
      <c r="H30" s="241"/>
      <c r="I30" s="242"/>
      <c r="J30" s="201">
        <f>SUM(J25:K28)</f>
        <v>53704184.499500006</v>
      </c>
      <c r="K30" s="202"/>
    </row>
    <row r="31" spans="1:28" ht="6.75" customHeight="1" x14ac:dyDescent="0.25">
      <c r="A31" s="45"/>
      <c r="B31" s="46"/>
      <c r="C31" s="49"/>
      <c r="D31" s="46"/>
      <c r="E31" s="46"/>
      <c r="F31" s="46"/>
      <c r="G31" s="46"/>
      <c r="H31" s="46"/>
      <c r="I31" s="46"/>
      <c r="J31" s="46"/>
      <c r="K31" s="47"/>
    </row>
    <row r="32" spans="1:28" ht="53.25" customHeight="1" thickBot="1" x14ac:dyDescent="0.3">
      <c r="A32" s="66" t="s">
        <v>23</v>
      </c>
      <c r="B32" s="258" t="s">
        <v>84</v>
      </c>
      <c r="C32" s="258"/>
      <c r="D32" s="258"/>
      <c r="E32" s="258"/>
      <c r="F32" s="258"/>
      <c r="G32" s="258"/>
      <c r="H32" s="258"/>
      <c r="I32" s="258"/>
      <c r="J32" s="258"/>
      <c r="K32" s="259"/>
    </row>
    <row r="33" spans="2:11" ht="11.1" customHeight="1" x14ac:dyDescent="0.25">
      <c r="B33" s="251"/>
      <c r="C33" s="251"/>
      <c r="D33" s="251"/>
      <c r="E33" s="251"/>
      <c r="F33" s="251"/>
      <c r="G33" s="251"/>
      <c r="H33" s="251"/>
      <c r="I33" s="251"/>
      <c r="J33" s="251"/>
      <c r="K33" s="251"/>
    </row>
    <row r="34" spans="2:11" x14ac:dyDescent="0.25">
      <c r="B34" s="251"/>
      <c r="C34" s="251"/>
      <c r="D34" s="251"/>
      <c r="E34" s="251"/>
      <c r="F34" s="251"/>
      <c r="G34" s="251"/>
      <c r="H34" s="251"/>
      <c r="I34" s="251"/>
      <c r="J34" s="251"/>
      <c r="K34" s="251"/>
    </row>
    <row r="35" spans="2:11" ht="12" customHeight="1" x14ac:dyDescent="0.25">
      <c r="B35" s="251"/>
      <c r="C35" s="251"/>
      <c r="D35" s="251"/>
      <c r="E35" s="251"/>
      <c r="F35" s="251"/>
      <c r="G35" s="251"/>
      <c r="H35" s="251"/>
      <c r="I35" s="251"/>
      <c r="J35" s="251"/>
      <c r="K35" s="251"/>
    </row>
  </sheetData>
  <sheetProtection algorithmName="SHA-512" hashValue="XgXO09J39qeUHobuUQfx0/7NmhGlX6JClz7EkxEu5h+VKqtWc4HUgHLa+1Mwgqs7lLj3rCW+9VU8qzK92Xrfrg==" saltValue="beiHmdwI0R/UTurTv3EAJA==" spinCount="100000" sheet="1" selectLockedCells="1"/>
  <mergeCells count="68">
    <mergeCell ref="M19:AB19"/>
    <mergeCell ref="M20:AB20"/>
    <mergeCell ref="M21:AB21"/>
    <mergeCell ref="M22:AB22"/>
    <mergeCell ref="M23:AB23"/>
    <mergeCell ref="M8:AB8"/>
    <mergeCell ref="M10:AB10"/>
    <mergeCell ref="M12:AB12"/>
    <mergeCell ref="M14:AB14"/>
    <mergeCell ref="M18:AB18"/>
    <mergeCell ref="M17:AB17"/>
    <mergeCell ref="B32:K32"/>
    <mergeCell ref="B33:K33"/>
    <mergeCell ref="B34:K35"/>
    <mergeCell ref="B25:I25"/>
    <mergeCell ref="J25:K25"/>
    <mergeCell ref="B26:I26"/>
    <mergeCell ref="B27:I27"/>
    <mergeCell ref="J26:K26"/>
    <mergeCell ref="J27:K27"/>
    <mergeCell ref="B28:I28"/>
    <mergeCell ref="J28:K28"/>
    <mergeCell ref="B24:K24"/>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C17:E17"/>
    <mergeCell ref="F17:G17"/>
    <mergeCell ref="J17:K17"/>
    <mergeCell ref="A14:C14"/>
    <mergeCell ref="D14:E14"/>
    <mergeCell ref="F14:I14"/>
    <mergeCell ref="J14:K14"/>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M26:AB26"/>
    <mergeCell ref="M27:AB27"/>
    <mergeCell ref="M28:U28"/>
    <mergeCell ref="B30:I30"/>
    <mergeCell ref="J30:K30"/>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5"/>
  <sheetViews>
    <sheetView zoomScaleNormal="100" zoomScaleSheetLayoutView="100" workbookViewId="0">
      <selection activeCell="E22" sqref="E22:F22"/>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0" width="9.140625" style="138"/>
    <col min="11" max="11" width="16.28515625" style="83" customWidth="1"/>
    <col min="12" max="13" width="9.140625" style="83"/>
    <col min="14" max="16384" width="9.140625" style="85"/>
  </cols>
  <sheetData>
    <row r="1" spans="1:25" s="69" customFormat="1" x14ac:dyDescent="0.2">
      <c r="B1" s="70"/>
      <c r="C1" s="70"/>
      <c r="D1" s="70"/>
      <c r="E1" s="70"/>
      <c r="F1" s="70"/>
      <c r="G1" s="70"/>
      <c r="H1" s="70"/>
      <c r="I1" s="70"/>
      <c r="J1" s="137"/>
      <c r="K1" s="70"/>
      <c r="L1" s="70"/>
      <c r="M1" s="70"/>
    </row>
    <row r="2" spans="1:25" s="2" customFormat="1" x14ac:dyDescent="0.25">
      <c r="J2" s="132"/>
    </row>
    <row r="3" spans="1:25" s="2" customFormat="1" ht="15.75" customHeight="1" thickBot="1" x14ac:dyDescent="0.3">
      <c r="B3" s="197" t="s">
        <v>88</v>
      </c>
      <c r="C3" s="197"/>
      <c r="D3" s="197"/>
      <c r="E3" s="197"/>
      <c r="F3" s="197"/>
      <c r="G3" s="197"/>
      <c r="H3" s="197"/>
      <c r="J3" s="111"/>
      <c r="K3" s="111"/>
      <c r="L3" s="111"/>
      <c r="M3" s="111"/>
      <c r="N3" s="111"/>
      <c r="O3" s="111"/>
      <c r="P3" s="111"/>
      <c r="Q3" s="111"/>
      <c r="R3" s="111"/>
      <c r="S3" s="111"/>
      <c r="T3" s="111"/>
      <c r="U3" s="111"/>
      <c r="V3" s="111"/>
      <c r="W3" s="111"/>
      <c r="X3" s="111"/>
      <c r="Y3" s="111"/>
    </row>
    <row r="4" spans="1:25" s="2" customFormat="1" ht="15" customHeight="1" thickBot="1" x14ac:dyDescent="0.3">
      <c r="B4" s="197"/>
      <c r="C4" s="197"/>
      <c r="D4" s="197"/>
      <c r="E4" s="197"/>
      <c r="F4" s="197"/>
      <c r="G4" s="197"/>
      <c r="H4" s="197"/>
      <c r="J4" s="158" t="s">
        <v>108</v>
      </c>
      <c r="K4" s="111"/>
      <c r="L4" s="377" t="s">
        <v>135</v>
      </c>
      <c r="M4" s="378"/>
      <c r="N4" s="378"/>
      <c r="O4" s="378"/>
      <c r="P4" s="378"/>
      <c r="Q4" s="379"/>
      <c r="R4" s="300" t="s">
        <v>179</v>
      </c>
      <c r="S4" s="364"/>
      <c r="T4" s="364"/>
      <c r="U4" s="364"/>
      <c r="V4" s="364"/>
      <c r="W4" s="364"/>
      <c r="X4" s="111"/>
      <c r="Y4" s="111"/>
    </row>
    <row r="5" spans="1:25" s="2" customFormat="1" ht="19.5" customHeight="1" thickBot="1" x14ac:dyDescent="0.3">
      <c r="B5" s="197"/>
      <c r="C5" s="197"/>
      <c r="D5" s="197"/>
      <c r="E5" s="197"/>
      <c r="F5" s="197"/>
      <c r="G5" s="197"/>
      <c r="H5" s="197"/>
      <c r="J5" s="375"/>
      <c r="K5" s="376"/>
      <c r="L5" s="376"/>
      <c r="M5" s="376"/>
      <c r="N5" s="376"/>
      <c r="O5" s="376"/>
      <c r="P5" s="376"/>
      <c r="Q5" s="376"/>
      <c r="R5" s="376"/>
      <c r="S5" s="376"/>
      <c r="T5" s="376"/>
      <c r="U5" s="376"/>
      <c r="V5" s="376"/>
      <c r="W5" s="376"/>
      <c r="X5" s="376"/>
      <c r="Y5" s="376"/>
    </row>
    <row r="6" spans="1:25" s="2" customFormat="1" ht="15" customHeight="1" x14ac:dyDescent="0.25">
      <c r="B6" s="369" t="s">
        <v>7</v>
      </c>
      <c r="C6" s="370"/>
      <c r="D6" s="370"/>
      <c r="E6" s="371" t="str">
        <f>'Cost Estimate'!D8</f>
        <v>Highways Improvement for Urban Environment</v>
      </c>
      <c r="F6" s="371"/>
      <c r="G6" s="371"/>
      <c r="H6" s="372"/>
      <c r="I6" s="71"/>
      <c r="J6" s="375" t="s">
        <v>118</v>
      </c>
      <c r="K6" s="376"/>
      <c r="L6" s="376"/>
      <c r="M6" s="376"/>
      <c r="N6" s="376"/>
      <c r="O6" s="376"/>
      <c r="P6" s="376"/>
      <c r="Q6" s="376"/>
      <c r="R6" s="376"/>
      <c r="S6" s="376"/>
      <c r="T6" s="376"/>
      <c r="U6" s="376"/>
      <c r="V6" s="376"/>
      <c r="W6" s="376"/>
      <c r="X6" s="376"/>
      <c r="Y6" s="376"/>
    </row>
    <row r="7" spans="1:25" s="2" customFormat="1" ht="6.75" customHeight="1" x14ac:dyDescent="0.25">
      <c r="B7" s="71"/>
      <c r="H7" s="72"/>
      <c r="J7" s="111"/>
      <c r="K7" s="111"/>
      <c r="L7" s="111"/>
      <c r="M7" s="111"/>
      <c r="N7" s="111"/>
      <c r="O7" s="111"/>
      <c r="P7" s="111"/>
      <c r="Q7" s="111"/>
      <c r="R7" s="111"/>
      <c r="S7" s="111"/>
      <c r="T7" s="111"/>
      <c r="U7" s="111"/>
      <c r="V7" s="111"/>
      <c r="W7" s="111"/>
      <c r="X7" s="111"/>
      <c r="Y7" s="111"/>
    </row>
    <row r="8" spans="1:25" s="2" customFormat="1" ht="15" customHeight="1" x14ac:dyDescent="0.25">
      <c r="B8" s="365" t="s">
        <v>89</v>
      </c>
      <c r="C8" s="366"/>
      <c r="D8" s="366"/>
      <c r="E8" s="373" t="str">
        <f>'Cost Estimate'!D10</f>
        <v>DLR/12/0015A</v>
      </c>
      <c r="F8" s="373"/>
      <c r="G8" s="373"/>
      <c r="H8" s="374"/>
      <c r="J8" s="375" t="s">
        <v>118</v>
      </c>
      <c r="K8" s="376"/>
      <c r="L8" s="376"/>
      <c r="M8" s="376"/>
      <c r="N8" s="376"/>
      <c r="O8" s="376"/>
      <c r="P8" s="376"/>
      <c r="Q8" s="376"/>
      <c r="R8" s="376"/>
      <c r="S8" s="376"/>
      <c r="T8" s="376"/>
      <c r="U8" s="376"/>
      <c r="V8" s="376"/>
      <c r="W8" s="376"/>
      <c r="X8" s="376"/>
      <c r="Y8" s="376"/>
    </row>
    <row r="9" spans="1:25" s="2" customFormat="1" ht="6.75" customHeight="1" x14ac:dyDescent="0.25">
      <c r="B9" s="71"/>
      <c r="H9" s="72"/>
      <c r="J9" s="111"/>
      <c r="K9" s="111"/>
      <c r="L9" s="111"/>
      <c r="M9" s="111"/>
      <c r="N9" s="111"/>
      <c r="O9" s="111"/>
      <c r="P9" s="111"/>
      <c r="Q9" s="111"/>
      <c r="R9" s="111"/>
      <c r="S9" s="111"/>
      <c r="T9" s="111"/>
      <c r="U9" s="111"/>
      <c r="V9" s="111"/>
      <c r="W9" s="111"/>
      <c r="X9" s="111"/>
      <c r="Y9" s="111"/>
    </row>
    <row r="10" spans="1:25" s="2" customFormat="1" ht="15" customHeight="1" x14ac:dyDescent="0.25">
      <c r="B10" s="365" t="s">
        <v>90</v>
      </c>
      <c r="C10" s="366"/>
      <c r="D10" s="366"/>
      <c r="E10" s="367">
        <f>'Cost Estimate'!J57</f>
        <v>53989183.187000006</v>
      </c>
      <c r="F10" s="367"/>
      <c r="G10" s="367"/>
      <c r="H10" s="368"/>
      <c r="J10" s="375" t="s">
        <v>181</v>
      </c>
      <c r="K10" s="376"/>
      <c r="L10" s="376"/>
      <c r="M10" s="376"/>
      <c r="N10" s="376"/>
      <c r="O10" s="376"/>
      <c r="P10" s="376"/>
      <c r="Q10" s="376"/>
      <c r="R10" s="376"/>
      <c r="S10" s="376"/>
      <c r="T10" s="376"/>
      <c r="U10" s="376"/>
      <c r="V10" s="376"/>
      <c r="W10" s="376"/>
      <c r="X10" s="376"/>
      <c r="Y10" s="376"/>
    </row>
    <row r="11" spans="1:25" s="2" customFormat="1" ht="6.75" customHeight="1" x14ac:dyDescent="0.25">
      <c r="B11" s="71"/>
      <c r="H11" s="72"/>
      <c r="J11" s="111"/>
      <c r="K11" s="111"/>
      <c r="L11" s="111"/>
      <c r="M11" s="111"/>
      <c r="N11" s="111"/>
      <c r="O11" s="111"/>
      <c r="P11" s="111"/>
      <c r="Q11" s="111"/>
      <c r="R11" s="111"/>
      <c r="S11" s="111"/>
      <c r="T11" s="111"/>
      <c r="U11" s="111"/>
      <c r="V11" s="111"/>
      <c r="W11" s="111"/>
      <c r="X11" s="111"/>
      <c r="Y11" s="111"/>
    </row>
    <row r="12" spans="1:25" s="2" customFormat="1" ht="15" customHeight="1" thickBot="1" x14ac:dyDescent="0.3">
      <c r="B12" s="385" t="s">
        <v>91</v>
      </c>
      <c r="C12" s="386"/>
      <c r="D12" s="386"/>
      <c r="E12" s="387">
        <f>'Cost Estimate'!I24</f>
        <v>24</v>
      </c>
      <c r="F12" s="388"/>
      <c r="G12" s="386" t="s">
        <v>45</v>
      </c>
      <c r="H12" s="389"/>
      <c r="J12" s="375" t="s">
        <v>118</v>
      </c>
      <c r="K12" s="376"/>
      <c r="L12" s="376"/>
      <c r="M12" s="376"/>
      <c r="N12" s="376"/>
      <c r="O12" s="376"/>
      <c r="P12" s="376"/>
      <c r="Q12" s="376"/>
      <c r="R12" s="376"/>
      <c r="S12" s="376"/>
      <c r="T12" s="376"/>
      <c r="U12" s="376"/>
      <c r="V12" s="376"/>
      <c r="W12" s="376"/>
      <c r="X12" s="376"/>
      <c r="Y12" s="376"/>
    </row>
    <row r="13" spans="1:25" s="2" customFormat="1" ht="6.75" customHeight="1" thickBot="1" x14ac:dyDescent="0.3">
      <c r="B13" s="73"/>
      <c r="C13" s="74"/>
      <c r="D13" s="74"/>
      <c r="E13" s="74"/>
      <c r="F13" s="74"/>
      <c r="G13" s="74"/>
      <c r="H13" s="75"/>
      <c r="J13" s="111"/>
      <c r="K13" s="111"/>
      <c r="L13" s="111"/>
      <c r="M13" s="111"/>
      <c r="N13" s="111"/>
      <c r="O13" s="111"/>
      <c r="P13" s="111"/>
      <c r="Q13" s="111"/>
      <c r="R13" s="111"/>
      <c r="S13" s="111"/>
      <c r="T13" s="111"/>
      <c r="U13" s="111"/>
      <c r="V13" s="111"/>
      <c r="W13" s="111"/>
      <c r="X13" s="111"/>
      <c r="Y13" s="111"/>
    </row>
    <row r="14" spans="1:25" s="69" customFormat="1" x14ac:dyDescent="0.2">
      <c r="B14" s="76"/>
      <c r="C14" s="77"/>
      <c r="D14" s="77"/>
      <c r="E14" s="77"/>
      <c r="F14" s="77"/>
      <c r="G14" s="77"/>
      <c r="H14" s="78"/>
      <c r="I14" s="70"/>
      <c r="J14" s="159"/>
      <c r="K14" s="159"/>
      <c r="L14" s="159"/>
      <c r="M14" s="159"/>
      <c r="N14" s="160"/>
      <c r="O14" s="160"/>
      <c r="P14" s="160"/>
      <c r="Q14" s="160"/>
      <c r="R14" s="160"/>
      <c r="S14" s="160"/>
      <c r="T14" s="160"/>
      <c r="U14" s="160"/>
      <c r="V14" s="160"/>
      <c r="W14" s="160"/>
      <c r="X14" s="160"/>
      <c r="Y14" s="160"/>
    </row>
    <row r="15" spans="1:25" s="69" customFormat="1" ht="28.9" customHeight="1" x14ac:dyDescent="0.2">
      <c r="B15" s="79"/>
      <c r="C15" s="70"/>
      <c r="D15" s="70"/>
      <c r="E15" s="390" t="s">
        <v>58</v>
      </c>
      <c r="F15" s="391"/>
      <c r="G15" s="391"/>
      <c r="H15" s="392"/>
      <c r="I15" s="70"/>
      <c r="J15" s="161"/>
      <c r="K15" s="161"/>
      <c r="L15" s="161"/>
      <c r="M15" s="161"/>
      <c r="N15" s="160"/>
      <c r="O15" s="160"/>
      <c r="P15" s="160"/>
      <c r="Q15" s="160"/>
      <c r="R15" s="160"/>
      <c r="S15" s="160"/>
      <c r="T15" s="160"/>
      <c r="U15" s="160"/>
      <c r="V15" s="160"/>
      <c r="W15" s="160"/>
      <c r="X15" s="160"/>
      <c r="Y15" s="160"/>
    </row>
    <row r="16" spans="1:25" s="82" customFormat="1" ht="105" customHeight="1" x14ac:dyDescent="0.25">
      <c r="A16" s="80"/>
      <c r="B16" s="81" t="s">
        <v>92</v>
      </c>
      <c r="C16" s="382" t="s">
        <v>93</v>
      </c>
      <c r="D16" s="382"/>
      <c r="E16" s="393" t="s">
        <v>94</v>
      </c>
      <c r="F16" s="394"/>
      <c r="G16" s="393" t="s">
        <v>95</v>
      </c>
      <c r="H16" s="395"/>
      <c r="I16" s="80"/>
      <c r="J16" s="362" t="s">
        <v>177</v>
      </c>
      <c r="K16" s="363"/>
      <c r="L16" s="363"/>
      <c r="M16" s="363"/>
      <c r="N16" s="363"/>
      <c r="O16" s="363"/>
      <c r="P16" s="363"/>
      <c r="Q16" s="363"/>
      <c r="R16" s="363"/>
      <c r="S16" s="363"/>
      <c r="T16" s="363"/>
      <c r="U16" s="162"/>
      <c r="V16" s="162"/>
      <c r="W16" s="162"/>
      <c r="X16" s="162"/>
      <c r="Y16" s="162"/>
    </row>
    <row r="17" spans="2:25" x14ac:dyDescent="0.2">
      <c r="B17" s="396" t="s">
        <v>96</v>
      </c>
      <c r="C17" s="382" t="s">
        <v>97</v>
      </c>
      <c r="D17" s="382"/>
      <c r="E17" s="383"/>
      <c r="F17" s="384"/>
      <c r="G17" s="380">
        <f>E17</f>
        <v>0</v>
      </c>
      <c r="H17" s="381"/>
      <c r="J17" s="163" t="s">
        <v>180</v>
      </c>
      <c r="K17" s="164"/>
      <c r="L17" s="164"/>
      <c r="M17" s="164"/>
      <c r="N17" s="165"/>
      <c r="O17" s="165"/>
      <c r="P17" s="165"/>
      <c r="Q17" s="165"/>
      <c r="R17" s="165"/>
      <c r="S17" s="166"/>
      <c r="T17" s="166"/>
      <c r="U17" s="166"/>
      <c r="V17" s="166"/>
      <c r="W17" s="166"/>
      <c r="X17" s="166"/>
      <c r="Y17" s="166"/>
    </row>
    <row r="18" spans="2:25" x14ac:dyDescent="0.2">
      <c r="B18" s="396"/>
      <c r="C18" s="382" t="s">
        <v>98</v>
      </c>
      <c r="D18" s="382"/>
      <c r="E18" s="383">
        <v>80000</v>
      </c>
      <c r="F18" s="384"/>
      <c r="G18" s="380">
        <f t="shared" ref="G18:G32" si="0">G17+E18</f>
        <v>80000</v>
      </c>
      <c r="H18" s="381"/>
      <c r="J18" s="161"/>
      <c r="K18" s="167"/>
      <c r="L18" s="161"/>
      <c r="M18" s="161"/>
      <c r="N18" s="166"/>
      <c r="O18" s="166"/>
      <c r="P18" s="166"/>
      <c r="Q18" s="166"/>
      <c r="R18" s="166"/>
      <c r="S18" s="166"/>
      <c r="T18" s="166"/>
      <c r="U18" s="166"/>
      <c r="V18" s="166"/>
      <c r="W18" s="166"/>
      <c r="X18" s="166"/>
      <c r="Y18" s="166"/>
    </row>
    <row r="19" spans="2:25" x14ac:dyDescent="0.2">
      <c r="B19" s="396"/>
      <c r="C19" s="382" t="s">
        <v>99</v>
      </c>
      <c r="D19" s="382"/>
      <c r="E19" s="383">
        <v>175000</v>
      </c>
      <c r="F19" s="384"/>
      <c r="G19" s="380">
        <f t="shared" si="0"/>
        <v>255000</v>
      </c>
      <c r="H19" s="381"/>
      <c r="K19" s="142"/>
      <c r="L19" s="138"/>
      <c r="M19" s="138"/>
      <c r="N19" s="133"/>
      <c r="O19" s="133"/>
      <c r="P19" s="133"/>
      <c r="Q19" s="133"/>
      <c r="R19" s="133"/>
      <c r="S19" s="133"/>
      <c r="T19" s="133"/>
      <c r="U19" s="133"/>
      <c r="V19" s="133"/>
      <c r="W19" s="133"/>
      <c r="X19" s="133"/>
      <c r="Y19" s="133"/>
    </row>
    <row r="20" spans="2:25" x14ac:dyDescent="0.2">
      <c r="B20" s="396"/>
      <c r="C20" s="382" t="s">
        <v>100</v>
      </c>
      <c r="D20" s="382"/>
      <c r="E20" s="383">
        <v>175000</v>
      </c>
      <c r="F20" s="384"/>
      <c r="G20" s="380">
        <f t="shared" si="0"/>
        <v>430000</v>
      </c>
      <c r="H20" s="381"/>
      <c r="K20" s="138"/>
      <c r="L20" s="138"/>
      <c r="M20" s="138"/>
      <c r="N20" s="133"/>
      <c r="O20" s="133"/>
      <c r="P20" s="133"/>
      <c r="Q20" s="133"/>
      <c r="R20" s="133"/>
      <c r="S20" s="133"/>
      <c r="T20" s="133"/>
      <c r="U20" s="133"/>
      <c r="V20" s="133"/>
      <c r="W20" s="133"/>
      <c r="X20" s="133"/>
      <c r="Y20" s="133"/>
    </row>
    <row r="21" spans="2:25" x14ac:dyDescent="0.2">
      <c r="B21" s="396" t="s">
        <v>101</v>
      </c>
      <c r="C21" s="382" t="s">
        <v>97</v>
      </c>
      <c r="D21" s="382"/>
      <c r="E21" s="383">
        <v>450000</v>
      </c>
      <c r="F21" s="384"/>
      <c r="G21" s="380">
        <f t="shared" si="0"/>
        <v>880000</v>
      </c>
      <c r="H21" s="381"/>
      <c r="J21" s="139"/>
      <c r="K21" s="138"/>
      <c r="L21" s="138"/>
      <c r="M21" s="138"/>
      <c r="N21" s="133"/>
      <c r="O21" s="133"/>
      <c r="P21" s="133"/>
      <c r="Q21" s="133"/>
      <c r="R21" s="133"/>
      <c r="S21" s="133"/>
      <c r="T21" s="133"/>
      <c r="U21" s="133"/>
      <c r="V21" s="133"/>
      <c r="W21" s="133"/>
      <c r="X21" s="133"/>
      <c r="Y21" s="133"/>
    </row>
    <row r="22" spans="2:25" x14ac:dyDescent="0.2">
      <c r="B22" s="396"/>
      <c r="C22" s="382" t="s">
        <v>98</v>
      </c>
      <c r="D22" s="382"/>
      <c r="E22" s="383">
        <v>1800000</v>
      </c>
      <c r="F22" s="384"/>
      <c r="G22" s="380">
        <f t="shared" si="0"/>
        <v>2680000</v>
      </c>
      <c r="H22" s="381"/>
      <c r="K22" s="138"/>
      <c r="L22" s="138"/>
      <c r="M22" s="138"/>
      <c r="N22" s="133"/>
      <c r="O22" s="133"/>
      <c r="P22" s="133"/>
      <c r="Q22" s="133"/>
      <c r="R22" s="133"/>
      <c r="S22" s="133"/>
      <c r="T22" s="133"/>
      <c r="U22" s="133"/>
      <c r="V22" s="133"/>
      <c r="W22" s="133"/>
      <c r="X22" s="133"/>
      <c r="Y22" s="133"/>
    </row>
    <row r="23" spans="2:25" x14ac:dyDescent="0.2">
      <c r="B23" s="396"/>
      <c r="C23" s="382" t="s">
        <v>99</v>
      </c>
      <c r="D23" s="382"/>
      <c r="E23" s="383">
        <v>4500000</v>
      </c>
      <c r="F23" s="384"/>
      <c r="G23" s="380">
        <f t="shared" si="0"/>
        <v>7180000</v>
      </c>
      <c r="H23" s="381"/>
      <c r="K23" s="138"/>
      <c r="L23" s="138"/>
      <c r="M23" s="138"/>
      <c r="N23" s="133"/>
      <c r="O23" s="133"/>
      <c r="P23" s="133"/>
      <c r="Q23" s="133"/>
      <c r="R23" s="133"/>
      <c r="S23" s="133"/>
      <c r="T23" s="133"/>
      <c r="U23" s="133"/>
      <c r="V23" s="133"/>
      <c r="W23" s="133"/>
      <c r="X23" s="133"/>
      <c r="Y23" s="133"/>
    </row>
    <row r="24" spans="2:25" x14ac:dyDescent="0.2">
      <c r="B24" s="396"/>
      <c r="C24" s="382" t="s">
        <v>100</v>
      </c>
      <c r="D24" s="382"/>
      <c r="E24" s="383">
        <v>4500000</v>
      </c>
      <c r="F24" s="384"/>
      <c r="G24" s="380">
        <f t="shared" si="0"/>
        <v>11680000</v>
      </c>
      <c r="H24" s="381"/>
      <c r="K24" s="138"/>
      <c r="L24" s="138"/>
      <c r="M24" s="138"/>
      <c r="N24" s="133"/>
      <c r="O24" s="133"/>
      <c r="P24" s="133"/>
      <c r="Q24" s="133"/>
      <c r="R24" s="133"/>
      <c r="S24" s="133"/>
      <c r="T24" s="133"/>
      <c r="U24" s="133"/>
      <c r="V24" s="133"/>
      <c r="W24" s="133"/>
      <c r="X24" s="133"/>
      <c r="Y24" s="133"/>
    </row>
    <row r="25" spans="2:25" x14ac:dyDescent="0.2">
      <c r="B25" s="396" t="s">
        <v>102</v>
      </c>
      <c r="C25" s="382" t="s">
        <v>97</v>
      </c>
      <c r="D25" s="382"/>
      <c r="E25" s="383">
        <v>6000000</v>
      </c>
      <c r="F25" s="384"/>
      <c r="G25" s="380">
        <f t="shared" si="0"/>
        <v>17680000</v>
      </c>
      <c r="H25" s="381"/>
      <c r="K25" s="138"/>
      <c r="L25" s="138"/>
      <c r="M25" s="138"/>
      <c r="N25" s="133"/>
      <c r="O25" s="133"/>
      <c r="P25" s="133"/>
      <c r="Q25" s="133"/>
      <c r="R25" s="133"/>
      <c r="S25" s="133"/>
      <c r="T25" s="133"/>
      <c r="U25" s="133"/>
      <c r="V25" s="133"/>
      <c r="W25" s="133"/>
      <c r="X25" s="133"/>
      <c r="Y25" s="133"/>
    </row>
    <row r="26" spans="2:25" x14ac:dyDescent="0.2">
      <c r="B26" s="396"/>
      <c r="C26" s="382" t="s">
        <v>98</v>
      </c>
      <c r="D26" s="382"/>
      <c r="E26" s="383">
        <v>6000000</v>
      </c>
      <c r="F26" s="384"/>
      <c r="G26" s="380">
        <f t="shared" si="0"/>
        <v>23680000</v>
      </c>
      <c r="H26" s="381"/>
      <c r="K26" s="138"/>
      <c r="L26" s="138"/>
      <c r="M26" s="138"/>
      <c r="N26" s="133"/>
      <c r="O26" s="133"/>
      <c r="P26" s="133"/>
      <c r="Q26" s="133"/>
      <c r="R26" s="133"/>
      <c r="S26" s="133"/>
      <c r="T26" s="133"/>
      <c r="U26" s="133"/>
      <c r="V26" s="133"/>
      <c r="W26" s="133"/>
      <c r="X26" s="133"/>
      <c r="Y26" s="133"/>
    </row>
    <row r="27" spans="2:25" x14ac:dyDescent="0.2">
      <c r="B27" s="396"/>
      <c r="C27" s="382" t="s">
        <v>99</v>
      </c>
      <c r="D27" s="382"/>
      <c r="E27" s="383">
        <v>7500000</v>
      </c>
      <c r="F27" s="384"/>
      <c r="G27" s="380">
        <f t="shared" si="0"/>
        <v>31180000</v>
      </c>
      <c r="H27" s="381"/>
      <c r="K27" s="138"/>
      <c r="L27" s="138"/>
      <c r="M27" s="138"/>
      <c r="N27" s="133"/>
      <c r="O27" s="133"/>
      <c r="P27" s="133"/>
      <c r="Q27" s="133"/>
      <c r="R27" s="133"/>
      <c r="S27" s="133"/>
      <c r="T27" s="133"/>
      <c r="U27" s="133"/>
      <c r="V27" s="133"/>
      <c r="W27" s="133"/>
      <c r="X27" s="133"/>
      <c r="Y27" s="133"/>
    </row>
    <row r="28" spans="2:25" x14ac:dyDescent="0.2">
      <c r="B28" s="396"/>
      <c r="C28" s="382" t="s">
        <v>100</v>
      </c>
      <c r="D28" s="382"/>
      <c r="E28" s="383">
        <v>7500000</v>
      </c>
      <c r="F28" s="384"/>
      <c r="G28" s="380">
        <f t="shared" si="0"/>
        <v>38680000</v>
      </c>
      <c r="H28" s="381"/>
      <c r="K28" s="138"/>
      <c r="L28" s="138"/>
      <c r="M28" s="138"/>
      <c r="N28" s="133"/>
      <c r="O28" s="133"/>
      <c r="P28" s="133"/>
      <c r="Q28" s="133"/>
      <c r="R28" s="133"/>
      <c r="S28" s="133"/>
      <c r="T28" s="133"/>
      <c r="U28" s="133"/>
      <c r="V28" s="133"/>
      <c r="W28" s="133"/>
      <c r="X28" s="133"/>
      <c r="Y28" s="133"/>
    </row>
    <row r="29" spans="2:25" x14ac:dyDescent="0.2">
      <c r="B29" s="396" t="s">
        <v>103</v>
      </c>
      <c r="C29" s="382" t="s">
        <v>97</v>
      </c>
      <c r="D29" s="382"/>
      <c r="E29" s="383">
        <v>7500000</v>
      </c>
      <c r="F29" s="384"/>
      <c r="G29" s="380">
        <f t="shared" si="0"/>
        <v>46180000</v>
      </c>
      <c r="H29" s="381"/>
      <c r="K29" s="138"/>
      <c r="L29" s="138"/>
      <c r="M29" s="138"/>
      <c r="N29" s="133"/>
      <c r="O29" s="133"/>
      <c r="P29" s="133"/>
      <c r="Q29" s="133"/>
      <c r="R29" s="133"/>
      <c r="S29" s="133"/>
      <c r="T29" s="133"/>
      <c r="U29" s="133"/>
      <c r="V29" s="133"/>
      <c r="W29" s="133"/>
      <c r="X29" s="133"/>
      <c r="Y29" s="133"/>
    </row>
    <row r="30" spans="2:25" x14ac:dyDescent="0.2">
      <c r="B30" s="396"/>
      <c r="C30" s="382" t="s">
        <v>98</v>
      </c>
      <c r="D30" s="382"/>
      <c r="E30" s="383">
        <v>6000000</v>
      </c>
      <c r="F30" s="384"/>
      <c r="G30" s="380">
        <f t="shared" si="0"/>
        <v>52180000</v>
      </c>
      <c r="H30" s="381"/>
      <c r="K30" s="157"/>
      <c r="L30" s="138"/>
      <c r="M30" s="138"/>
      <c r="N30" s="133"/>
      <c r="O30" s="133"/>
      <c r="P30" s="133"/>
      <c r="Q30" s="133"/>
      <c r="R30" s="133"/>
      <c r="S30" s="133"/>
      <c r="T30" s="133"/>
      <c r="U30" s="133"/>
      <c r="V30" s="133"/>
      <c r="W30" s="133"/>
      <c r="X30" s="133"/>
      <c r="Y30" s="133"/>
    </row>
    <row r="31" spans="2:25" x14ac:dyDescent="0.2">
      <c r="B31" s="396"/>
      <c r="C31" s="382" t="s">
        <v>99</v>
      </c>
      <c r="D31" s="382"/>
      <c r="E31" s="383">
        <f>1530708.5-6524</f>
        <v>1524184.5</v>
      </c>
      <c r="F31" s="384"/>
      <c r="G31" s="380">
        <f t="shared" si="0"/>
        <v>53704184.5</v>
      </c>
      <c r="H31" s="381"/>
      <c r="K31" s="157"/>
      <c r="L31" s="138"/>
      <c r="M31" s="138"/>
      <c r="N31" s="133"/>
      <c r="O31" s="133"/>
      <c r="P31" s="133"/>
      <c r="Q31" s="133"/>
      <c r="R31" s="133"/>
      <c r="S31" s="133"/>
      <c r="T31" s="133"/>
      <c r="U31" s="133"/>
      <c r="V31" s="133"/>
      <c r="W31" s="133"/>
      <c r="X31" s="133"/>
      <c r="Y31" s="133"/>
    </row>
    <row r="32" spans="2:25" x14ac:dyDescent="0.2">
      <c r="B32" s="411"/>
      <c r="C32" s="406" t="s">
        <v>100</v>
      </c>
      <c r="D32" s="406"/>
      <c r="E32" s="407"/>
      <c r="F32" s="408"/>
      <c r="G32" s="409">
        <f t="shared" si="0"/>
        <v>53704184.5</v>
      </c>
      <c r="H32" s="410"/>
      <c r="K32" s="138"/>
      <c r="L32" s="138"/>
      <c r="M32" s="138"/>
      <c r="N32" s="133"/>
      <c r="O32" s="133"/>
      <c r="P32" s="133"/>
      <c r="Q32" s="133"/>
      <c r="R32" s="133"/>
      <c r="S32" s="133"/>
      <c r="T32" s="133"/>
      <c r="U32" s="133"/>
      <c r="V32" s="133"/>
      <c r="W32" s="133"/>
      <c r="X32" s="133"/>
      <c r="Y32" s="133"/>
    </row>
    <row r="33" spans="2:25" x14ac:dyDescent="0.2">
      <c r="B33" s="86"/>
      <c r="C33" s="26"/>
      <c r="D33" s="26"/>
      <c r="E33" s="26"/>
      <c r="F33" s="26"/>
      <c r="G33" s="26"/>
      <c r="H33" s="87"/>
      <c r="K33" s="138"/>
      <c r="L33" s="138"/>
      <c r="M33" s="138"/>
      <c r="N33" s="133"/>
      <c r="O33" s="133"/>
      <c r="P33" s="133"/>
      <c r="Q33" s="133"/>
      <c r="R33" s="133"/>
      <c r="S33" s="133"/>
      <c r="T33" s="133"/>
      <c r="U33" s="133"/>
      <c r="V33" s="133"/>
      <c r="W33" s="133"/>
      <c r="X33" s="133"/>
      <c r="Y33" s="133"/>
    </row>
    <row r="34" spans="2:25" x14ac:dyDescent="0.2">
      <c r="B34" s="86"/>
      <c r="C34" s="26"/>
      <c r="D34" s="26"/>
      <c r="E34" s="26"/>
      <c r="F34" s="26"/>
      <c r="G34" s="26"/>
      <c r="H34" s="87"/>
      <c r="K34" s="138"/>
      <c r="L34" s="138"/>
      <c r="M34" s="138"/>
      <c r="N34" s="133"/>
      <c r="O34" s="133"/>
      <c r="P34" s="133"/>
      <c r="Q34" s="133"/>
      <c r="R34" s="133"/>
      <c r="S34" s="133"/>
      <c r="T34" s="133"/>
      <c r="U34" s="133"/>
      <c r="V34" s="133"/>
      <c r="W34" s="133"/>
      <c r="X34" s="133"/>
      <c r="Y34" s="133"/>
    </row>
    <row r="35" spans="2:25" x14ac:dyDescent="0.2">
      <c r="B35" s="86"/>
      <c r="C35" s="26"/>
      <c r="D35" s="26"/>
      <c r="E35" s="26"/>
      <c r="F35" s="26"/>
      <c r="G35" s="26"/>
      <c r="H35" s="87"/>
      <c r="K35" s="138"/>
      <c r="L35" s="138"/>
      <c r="M35" s="138"/>
      <c r="N35" s="133"/>
      <c r="O35" s="133"/>
      <c r="P35" s="133"/>
      <c r="Q35" s="133"/>
      <c r="R35" s="133"/>
      <c r="S35" s="133"/>
      <c r="T35" s="133"/>
      <c r="U35" s="133"/>
      <c r="V35" s="133"/>
      <c r="W35" s="133"/>
      <c r="X35" s="133"/>
      <c r="Y35" s="133"/>
    </row>
    <row r="36" spans="2:25" x14ac:dyDescent="0.2">
      <c r="B36" s="86"/>
      <c r="C36" s="26"/>
      <c r="D36" s="26"/>
      <c r="E36" s="26"/>
      <c r="F36" s="26"/>
      <c r="G36" s="26"/>
      <c r="H36" s="87"/>
      <c r="K36" s="138"/>
      <c r="L36" s="138"/>
      <c r="M36" s="138"/>
      <c r="N36" s="133"/>
      <c r="O36" s="133"/>
      <c r="P36" s="133"/>
      <c r="Q36" s="133"/>
      <c r="R36" s="133"/>
      <c r="S36" s="133"/>
      <c r="T36" s="133"/>
      <c r="U36" s="133"/>
      <c r="V36" s="133"/>
      <c r="W36" s="133"/>
      <c r="X36" s="133"/>
      <c r="Y36" s="133"/>
    </row>
    <row r="37" spans="2:25" x14ac:dyDescent="0.2">
      <c r="B37" s="86"/>
      <c r="C37" s="26"/>
      <c r="D37" s="26"/>
      <c r="E37" s="26"/>
      <c r="F37" s="26"/>
      <c r="G37" s="26"/>
      <c r="H37" s="87"/>
      <c r="K37" s="138"/>
      <c r="L37" s="138"/>
      <c r="M37" s="138"/>
      <c r="N37" s="133"/>
      <c r="O37" s="133"/>
      <c r="P37" s="133"/>
      <c r="Q37" s="133"/>
      <c r="R37" s="133"/>
      <c r="S37" s="133"/>
      <c r="T37" s="133"/>
      <c r="U37" s="133"/>
      <c r="V37" s="133"/>
      <c r="W37" s="133"/>
      <c r="X37" s="133"/>
      <c r="Y37" s="133"/>
    </row>
    <row r="38" spans="2:25" x14ac:dyDescent="0.2">
      <c r="B38" s="86"/>
      <c r="C38" s="26"/>
      <c r="D38" s="26"/>
      <c r="E38" s="26"/>
      <c r="F38" s="26"/>
      <c r="G38" s="26"/>
      <c r="H38" s="87"/>
      <c r="K38" s="138"/>
      <c r="L38" s="138"/>
      <c r="M38" s="138"/>
      <c r="N38" s="133"/>
      <c r="O38" s="133"/>
      <c r="P38" s="133"/>
      <c r="Q38" s="133"/>
      <c r="R38" s="133"/>
      <c r="S38" s="133"/>
      <c r="T38" s="133"/>
      <c r="U38" s="133"/>
      <c r="V38" s="133"/>
      <c r="W38" s="133"/>
      <c r="X38" s="133"/>
      <c r="Y38" s="133"/>
    </row>
    <row r="39" spans="2:25" x14ac:dyDescent="0.2">
      <c r="B39" s="86"/>
      <c r="C39" s="26"/>
      <c r="D39" s="26"/>
      <c r="E39" s="26"/>
      <c r="F39" s="26"/>
      <c r="G39" s="26"/>
      <c r="H39" s="87"/>
      <c r="K39" s="138"/>
      <c r="L39" s="138"/>
      <c r="M39" s="138"/>
      <c r="N39" s="133"/>
      <c r="O39" s="133"/>
      <c r="P39" s="133"/>
      <c r="Q39" s="133"/>
      <c r="R39" s="133"/>
      <c r="S39" s="133"/>
      <c r="T39" s="133"/>
      <c r="U39" s="133"/>
      <c r="V39" s="133"/>
      <c r="W39" s="133"/>
      <c r="X39" s="133"/>
      <c r="Y39" s="133"/>
    </row>
    <row r="40" spans="2:25" x14ac:dyDescent="0.2">
      <c r="B40" s="86"/>
      <c r="C40" s="26"/>
      <c r="D40" s="26"/>
      <c r="E40" s="26"/>
      <c r="F40" s="26"/>
      <c r="G40" s="26"/>
      <c r="H40" s="87"/>
      <c r="K40" s="138"/>
      <c r="L40" s="138"/>
      <c r="M40" s="138"/>
      <c r="N40" s="133"/>
      <c r="O40" s="133"/>
      <c r="P40" s="133"/>
      <c r="Q40" s="133"/>
      <c r="R40" s="133"/>
      <c r="S40" s="133"/>
      <c r="T40" s="133"/>
      <c r="U40" s="133"/>
      <c r="V40" s="133"/>
      <c r="W40" s="133"/>
      <c r="X40" s="133"/>
      <c r="Y40" s="133"/>
    </row>
    <row r="41" spans="2:25" x14ac:dyDescent="0.2">
      <c r="B41" s="86"/>
      <c r="C41" s="26"/>
      <c r="D41" s="26"/>
      <c r="E41" s="26"/>
      <c r="F41" s="26"/>
      <c r="G41" s="26"/>
      <c r="H41" s="87"/>
      <c r="K41" s="138"/>
      <c r="L41" s="138"/>
      <c r="M41" s="138"/>
      <c r="N41" s="133"/>
      <c r="O41" s="133"/>
      <c r="P41" s="133"/>
      <c r="Q41" s="133"/>
      <c r="R41" s="133"/>
      <c r="S41" s="133"/>
      <c r="T41" s="133"/>
      <c r="U41" s="133"/>
      <c r="V41" s="133"/>
      <c r="W41" s="133"/>
      <c r="X41" s="133"/>
      <c r="Y41" s="133"/>
    </row>
    <row r="42" spans="2:25" x14ac:dyDescent="0.2">
      <c r="B42" s="86"/>
      <c r="C42" s="26"/>
      <c r="D42" s="26"/>
      <c r="E42" s="26"/>
      <c r="F42" s="26"/>
      <c r="G42" s="26"/>
      <c r="H42" s="87"/>
      <c r="K42" s="138"/>
      <c r="L42" s="138"/>
      <c r="M42" s="138"/>
      <c r="N42" s="133"/>
      <c r="O42" s="133"/>
      <c r="P42" s="133"/>
      <c r="Q42" s="133"/>
      <c r="R42" s="133"/>
      <c r="S42" s="133"/>
      <c r="T42" s="133"/>
      <c r="U42" s="133"/>
      <c r="V42" s="133"/>
      <c r="W42" s="133"/>
      <c r="X42" s="133"/>
      <c r="Y42" s="133"/>
    </row>
    <row r="43" spans="2:25" x14ac:dyDescent="0.2">
      <c r="B43" s="86"/>
      <c r="C43" s="26"/>
      <c r="D43" s="26"/>
      <c r="E43" s="26"/>
      <c r="F43" s="26"/>
      <c r="G43" s="26"/>
      <c r="H43" s="87"/>
      <c r="K43" s="138"/>
      <c r="L43" s="138"/>
      <c r="M43" s="138"/>
      <c r="N43" s="133"/>
      <c r="O43" s="133"/>
      <c r="P43" s="133"/>
      <c r="Q43" s="133"/>
      <c r="R43" s="133"/>
      <c r="S43" s="133"/>
      <c r="T43" s="133"/>
      <c r="U43" s="133"/>
      <c r="V43" s="133"/>
      <c r="W43" s="133"/>
      <c r="X43" s="133"/>
      <c r="Y43" s="133"/>
    </row>
    <row r="44" spans="2:25" x14ac:dyDescent="0.2">
      <c r="B44" s="86"/>
      <c r="C44" s="26"/>
      <c r="D44" s="26"/>
      <c r="E44" s="26"/>
      <c r="F44" s="26"/>
      <c r="G44" s="26"/>
      <c r="H44" s="87"/>
      <c r="K44" s="138"/>
      <c r="L44" s="138"/>
      <c r="M44" s="138"/>
      <c r="N44" s="133"/>
      <c r="O44" s="133"/>
      <c r="P44" s="133"/>
      <c r="Q44" s="133"/>
      <c r="R44" s="133"/>
      <c r="S44" s="133"/>
      <c r="T44" s="133"/>
      <c r="U44" s="133"/>
      <c r="V44" s="133"/>
      <c r="W44" s="133"/>
      <c r="X44" s="133"/>
      <c r="Y44" s="133"/>
    </row>
    <row r="45" spans="2:25" x14ac:dyDescent="0.2">
      <c r="B45" s="86"/>
      <c r="C45" s="26"/>
      <c r="D45" s="26"/>
      <c r="E45" s="26"/>
      <c r="F45" s="26"/>
      <c r="G45" s="26"/>
      <c r="H45" s="87"/>
      <c r="K45" s="138"/>
      <c r="L45" s="138"/>
      <c r="M45" s="138"/>
      <c r="N45" s="133"/>
      <c r="O45" s="133"/>
      <c r="P45" s="133"/>
      <c r="Q45" s="133"/>
      <c r="R45" s="133"/>
      <c r="S45" s="133"/>
      <c r="T45" s="133"/>
      <c r="U45" s="133"/>
      <c r="V45" s="133"/>
      <c r="W45" s="133"/>
      <c r="X45" s="133"/>
      <c r="Y45" s="133"/>
    </row>
    <row r="46" spans="2:25" x14ac:dyDescent="0.2">
      <c r="B46" s="86"/>
      <c r="C46" s="26"/>
      <c r="D46" s="26"/>
      <c r="E46" s="26"/>
      <c r="F46" s="26"/>
      <c r="G46" s="26"/>
      <c r="H46" s="87"/>
      <c r="K46" s="138"/>
      <c r="L46" s="138"/>
      <c r="M46" s="138"/>
      <c r="N46" s="133"/>
      <c r="O46" s="133"/>
      <c r="P46" s="133"/>
      <c r="Q46" s="133"/>
      <c r="R46" s="133"/>
      <c r="S46" s="133"/>
      <c r="T46" s="133"/>
      <c r="U46" s="133"/>
      <c r="V46" s="133"/>
      <c r="W46" s="133"/>
      <c r="X46" s="133"/>
      <c r="Y46" s="133"/>
    </row>
    <row r="47" spans="2:25" x14ac:dyDescent="0.2">
      <c r="B47" s="86"/>
      <c r="C47" s="26"/>
      <c r="D47" s="26"/>
      <c r="E47" s="26"/>
      <c r="F47" s="26"/>
      <c r="G47" s="26"/>
      <c r="H47" s="87"/>
      <c r="K47" s="138"/>
      <c r="L47" s="138"/>
      <c r="M47" s="138"/>
      <c r="N47" s="133"/>
      <c r="O47" s="133"/>
      <c r="P47" s="133"/>
      <c r="Q47" s="133"/>
      <c r="R47" s="133"/>
      <c r="S47" s="133"/>
      <c r="T47" s="133"/>
      <c r="U47" s="133"/>
      <c r="V47" s="133"/>
      <c r="W47" s="133"/>
      <c r="X47" s="133"/>
      <c r="Y47" s="133"/>
    </row>
    <row r="48" spans="2:25" x14ac:dyDescent="0.2">
      <c r="B48" s="86"/>
      <c r="C48" s="26"/>
      <c r="D48" s="26"/>
      <c r="E48" s="26"/>
      <c r="F48" s="26"/>
      <c r="G48" s="26"/>
      <c r="H48" s="87"/>
      <c r="K48" s="138"/>
      <c r="L48" s="138"/>
      <c r="M48" s="138"/>
      <c r="N48" s="133"/>
      <c r="O48" s="133"/>
      <c r="P48" s="133"/>
      <c r="Q48" s="133"/>
      <c r="R48" s="133"/>
      <c r="S48" s="133"/>
      <c r="T48" s="133"/>
      <c r="U48" s="133"/>
      <c r="V48" s="133"/>
      <c r="W48" s="133"/>
      <c r="X48" s="133"/>
      <c r="Y48" s="133"/>
    </row>
    <row r="49" spans="1:25" x14ac:dyDescent="0.2">
      <c r="B49" s="86"/>
      <c r="C49" s="26"/>
      <c r="D49" s="26"/>
      <c r="E49" s="26"/>
      <c r="F49" s="26"/>
      <c r="G49" s="26"/>
      <c r="H49" s="87"/>
      <c r="K49" s="138"/>
      <c r="L49" s="138"/>
      <c r="M49" s="138"/>
      <c r="N49" s="133"/>
      <c r="O49" s="133"/>
      <c r="P49" s="133"/>
      <c r="Q49" s="133"/>
      <c r="R49" s="133"/>
      <c r="S49" s="133"/>
      <c r="T49" s="133"/>
      <c r="U49" s="133"/>
      <c r="V49" s="133"/>
      <c r="W49" s="133"/>
      <c r="X49" s="133"/>
      <c r="Y49" s="133"/>
    </row>
    <row r="50" spans="1:25" x14ac:dyDescent="0.2">
      <c r="B50" s="86"/>
      <c r="C50" s="26"/>
      <c r="D50" s="26"/>
      <c r="E50" s="26"/>
      <c r="F50" s="26"/>
      <c r="G50" s="26"/>
      <c r="H50" s="87"/>
      <c r="K50" s="138"/>
      <c r="L50" s="138"/>
      <c r="M50" s="138"/>
      <c r="N50" s="133"/>
      <c r="O50" s="133"/>
      <c r="P50" s="133"/>
      <c r="Q50" s="133"/>
      <c r="R50" s="133"/>
      <c r="S50" s="133"/>
      <c r="T50" s="133"/>
      <c r="U50" s="133"/>
      <c r="V50" s="133"/>
      <c r="W50" s="133"/>
      <c r="X50" s="133"/>
      <c r="Y50" s="133"/>
    </row>
    <row r="51" spans="1:25" x14ac:dyDescent="0.2">
      <c r="B51" s="86"/>
      <c r="C51" s="26"/>
      <c r="D51" s="26"/>
      <c r="E51" s="26"/>
      <c r="F51" s="26"/>
      <c r="G51" s="26"/>
      <c r="H51" s="87"/>
      <c r="K51" s="138"/>
      <c r="L51" s="138"/>
      <c r="M51" s="138"/>
      <c r="N51" s="133"/>
      <c r="O51" s="133"/>
      <c r="P51" s="133"/>
      <c r="Q51" s="133"/>
      <c r="R51" s="133"/>
      <c r="S51" s="133"/>
      <c r="T51" s="133"/>
      <c r="U51" s="133"/>
      <c r="V51" s="133"/>
      <c r="W51" s="133"/>
      <c r="X51" s="133"/>
      <c r="Y51" s="133"/>
    </row>
    <row r="52" spans="1:25" s="69" customFormat="1" ht="13.5" thickBot="1" x14ac:dyDescent="0.25">
      <c r="B52" s="88"/>
      <c r="C52" s="89"/>
      <c r="D52" s="89"/>
      <c r="E52" s="89"/>
      <c r="F52" s="89"/>
      <c r="G52" s="89"/>
      <c r="H52" s="90"/>
      <c r="I52" s="70"/>
      <c r="J52" s="137"/>
      <c r="K52" s="137"/>
      <c r="L52" s="137"/>
      <c r="M52" s="137"/>
      <c r="N52" s="141"/>
      <c r="O52" s="141"/>
      <c r="P52" s="141"/>
      <c r="Q52" s="141"/>
      <c r="R52" s="141"/>
      <c r="S52" s="141"/>
      <c r="T52" s="141"/>
      <c r="U52" s="141"/>
      <c r="V52" s="141"/>
      <c r="W52" s="141"/>
      <c r="X52" s="141"/>
      <c r="Y52" s="141"/>
    </row>
    <row r="53" spans="1:25" ht="6.75" customHeight="1" thickBot="1" x14ac:dyDescent="0.25">
      <c r="B53" s="91"/>
      <c r="C53" s="92"/>
      <c r="D53" s="92"/>
      <c r="E53" s="92"/>
      <c r="F53" s="92"/>
      <c r="G53" s="92"/>
      <c r="H53" s="93"/>
      <c r="K53" s="138"/>
      <c r="L53" s="138"/>
      <c r="M53" s="138"/>
      <c r="N53" s="133"/>
      <c r="O53" s="133"/>
      <c r="P53" s="133"/>
      <c r="Q53" s="133"/>
      <c r="R53" s="133"/>
      <c r="S53" s="133"/>
      <c r="T53" s="133"/>
      <c r="U53" s="133"/>
      <c r="V53" s="133"/>
      <c r="W53" s="133"/>
      <c r="X53" s="133"/>
      <c r="Y53" s="133"/>
    </row>
    <row r="54" spans="1:25" s="96" customFormat="1" x14ac:dyDescent="0.2">
      <c r="A54" s="84"/>
      <c r="B54" s="94" t="s">
        <v>2</v>
      </c>
      <c r="C54" s="397" t="s">
        <v>3</v>
      </c>
      <c r="D54" s="397"/>
      <c r="E54" s="397"/>
      <c r="F54" s="397"/>
      <c r="G54" s="397"/>
      <c r="H54" s="398"/>
      <c r="I54" s="95"/>
      <c r="J54" s="140"/>
      <c r="K54" s="140"/>
      <c r="L54" s="140"/>
      <c r="M54" s="140"/>
      <c r="N54" s="143"/>
      <c r="O54" s="143"/>
      <c r="P54" s="143"/>
      <c r="Q54" s="143"/>
      <c r="R54" s="143"/>
      <c r="S54" s="143"/>
      <c r="T54" s="143"/>
      <c r="U54" s="143"/>
      <c r="V54" s="143"/>
      <c r="W54" s="143"/>
      <c r="X54" s="143"/>
      <c r="Y54" s="143"/>
    </row>
    <row r="55" spans="1:25" x14ac:dyDescent="0.2">
      <c r="B55" s="97"/>
      <c r="C55" s="399"/>
      <c r="D55" s="399"/>
      <c r="E55" s="399"/>
      <c r="F55" s="399"/>
      <c r="G55" s="399"/>
      <c r="H55" s="400"/>
      <c r="K55" s="138"/>
      <c r="L55" s="138"/>
      <c r="M55" s="138"/>
      <c r="N55" s="133"/>
      <c r="O55" s="133"/>
      <c r="P55" s="133"/>
      <c r="Q55" s="133"/>
      <c r="R55" s="133"/>
      <c r="S55" s="133"/>
      <c r="T55" s="133"/>
      <c r="U55" s="133"/>
      <c r="V55" s="133"/>
      <c r="W55" s="133"/>
      <c r="X55" s="133"/>
      <c r="Y55" s="133"/>
    </row>
    <row r="56" spans="1:25" x14ac:dyDescent="0.2">
      <c r="B56" s="97"/>
      <c r="C56" s="399"/>
      <c r="D56" s="399"/>
      <c r="E56" s="399"/>
      <c r="F56" s="399"/>
      <c r="G56" s="399"/>
      <c r="H56" s="400"/>
      <c r="K56" s="138"/>
      <c r="L56" s="138"/>
      <c r="M56" s="138"/>
      <c r="N56" s="133"/>
      <c r="O56" s="133"/>
      <c r="P56" s="133"/>
      <c r="Q56" s="133"/>
      <c r="R56" s="133"/>
      <c r="S56" s="133"/>
      <c r="T56" s="133"/>
      <c r="U56" s="133"/>
      <c r="V56" s="133"/>
      <c r="W56" s="133"/>
      <c r="X56" s="133"/>
      <c r="Y56" s="133"/>
    </row>
    <row r="57" spans="1:25" ht="6.75" customHeight="1" thickBot="1" x14ac:dyDescent="0.25">
      <c r="B57" s="98"/>
      <c r="C57" s="99"/>
      <c r="D57" s="99"/>
      <c r="E57" s="99"/>
      <c r="F57" s="99"/>
      <c r="G57" s="99"/>
      <c r="H57" s="100"/>
      <c r="K57" s="138"/>
      <c r="L57" s="138"/>
      <c r="M57" s="138"/>
      <c r="N57" s="133"/>
      <c r="O57" s="133"/>
      <c r="P57" s="133"/>
      <c r="Q57" s="133"/>
      <c r="R57" s="133"/>
      <c r="S57" s="133"/>
      <c r="T57" s="133"/>
      <c r="U57" s="133"/>
      <c r="V57" s="133"/>
      <c r="W57" s="133"/>
      <c r="X57" s="133"/>
      <c r="Y57" s="133"/>
    </row>
    <row r="58" spans="1:25" x14ac:dyDescent="0.2">
      <c r="B58" s="101" t="s">
        <v>104</v>
      </c>
      <c r="C58" s="77"/>
      <c r="D58" s="77"/>
      <c r="E58" s="77"/>
      <c r="F58" s="77"/>
      <c r="G58" s="77"/>
      <c r="H58" s="78"/>
      <c r="K58" s="138"/>
      <c r="L58" s="138"/>
      <c r="M58" s="138"/>
      <c r="N58" s="133"/>
      <c r="O58" s="133"/>
      <c r="P58" s="133"/>
      <c r="Q58" s="133"/>
      <c r="R58" s="133"/>
      <c r="S58" s="133"/>
      <c r="T58" s="133"/>
      <c r="U58" s="133"/>
      <c r="V58" s="133"/>
      <c r="W58" s="133"/>
      <c r="X58" s="133"/>
      <c r="Y58" s="133"/>
    </row>
    <row r="59" spans="1:25" x14ac:dyDescent="0.2">
      <c r="B59" s="401" t="s">
        <v>105</v>
      </c>
      <c r="C59" s="250"/>
      <c r="D59" s="250"/>
      <c r="E59" s="250"/>
      <c r="F59" s="250"/>
      <c r="G59" s="250"/>
      <c r="H59" s="402"/>
      <c r="K59" s="138"/>
      <c r="L59" s="138"/>
      <c r="M59" s="138"/>
      <c r="N59" s="133"/>
      <c r="O59" s="133"/>
      <c r="P59" s="133"/>
      <c r="Q59" s="133"/>
      <c r="R59" s="133"/>
      <c r="S59" s="133"/>
      <c r="T59" s="133"/>
      <c r="U59" s="133"/>
      <c r="V59" s="133"/>
      <c r="W59" s="133"/>
      <c r="X59" s="133"/>
      <c r="Y59" s="133"/>
    </row>
    <row r="60" spans="1:25" x14ac:dyDescent="0.2">
      <c r="B60" s="401"/>
      <c r="C60" s="250"/>
      <c r="D60" s="250"/>
      <c r="E60" s="250"/>
      <c r="F60" s="250"/>
      <c r="G60" s="250"/>
      <c r="H60" s="402"/>
      <c r="K60" s="138"/>
      <c r="L60" s="138"/>
      <c r="M60" s="138"/>
      <c r="N60" s="133"/>
      <c r="O60" s="133"/>
      <c r="P60" s="133"/>
      <c r="Q60" s="133"/>
      <c r="R60" s="133"/>
      <c r="S60" s="133"/>
      <c r="T60" s="133"/>
      <c r="U60" s="133"/>
      <c r="V60" s="133"/>
      <c r="W60" s="133"/>
      <c r="X60" s="133"/>
      <c r="Y60" s="133"/>
    </row>
    <row r="61" spans="1:25" x14ac:dyDescent="0.2">
      <c r="B61" s="401"/>
      <c r="C61" s="250"/>
      <c r="D61" s="250"/>
      <c r="E61" s="250"/>
      <c r="F61" s="250"/>
      <c r="G61" s="250"/>
      <c r="H61" s="402"/>
      <c r="K61" s="138"/>
      <c r="L61" s="138"/>
      <c r="M61" s="138"/>
      <c r="N61" s="133"/>
      <c r="O61" s="133"/>
      <c r="P61" s="133"/>
      <c r="Q61" s="133"/>
      <c r="R61" s="133"/>
      <c r="S61" s="133"/>
      <c r="T61" s="133"/>
      <c r="U61" s="133"/>
      <c r="V61" s="133"/>
      <c r="W61" s="133"/>
      <c r="X61" s="133"/>
      <c r="Y61" s="133"/>
    </row>
    <row r="62" spans="1:25" x14ac:dyDescent="0.2">
      <c r="B62" s="401"/>
      <c r="C62" s="250"/>
      <c r="D62" s="250"/>
      <c r="E62" s="250"/>
      <c r="F62" s="250"/>
      <c r="G62" s="250"/>
      <c r="H62" s="402"/>
      <c r="K62" s="138"/>
      <c r="L62" s="138"/>
      <c r="M62" s="138"/>
      <c r="N62" s="133"/>
      <c r="O62" s="133"/>
      <c r="P62" s="133"/>
      <c r="Q62" s="133"/>
      <c r="R62" s="133"/>
      <c r="S62" s="133"/>
      <c r="T62" s="133"/>
      <c r="U62" s="133"/>
      <c r="V62" s="133"/>
      <c r="W62" s="133"/>
      <c r="X62" s="133"/>
      <c r="Y62" s="133"/>
    </row>
    <row r="63" spans="1:25" ht="13.5" thickBot="1" x14ac:dyDescent="0.25">
      <c r="B63" s="403"/>
      <c r="C63" s="404"/>
      <c r="D63" s="404"/>
      <c r="E63" s="404"/>
      <c r="F63" s="404"/>
      <c r="G63" s="404"/>
      <c r="H63" s="405"/>
      <c r="K63" s="138"/>
      <c r="L63" s="138"/>
      <c r="M63" s="138"/>
      <c r="N63" s="133"/>
      <c r="O63" s="133"/>
      <c r="P63" s="133"/>
      <c r="Q63" s="133"/>
      <c r="R63" s="133"/>
      <c r="S63" s="133"/>
      <c r="T63" s="133"/>
      <c r="U63" s="133"/>
      <c r="V63" s="133"/>
      <c r="W63" s="133"/>
      <c r="X63" s="133"/>
      <c r="Y63" s="133"/>
    </row>
    <row r="64" spans="1:25" ht="7.5" customHeight="1" x14ac:dyDescent="0.2">
      <c r="K64" s="138"/>
      <c r="L64" s="138"/>
      <c r="M64" s="138"/>
      <c r="N64" s="133"/>
      <c r="O64" s="133"/>
      <c r="P64" s="133"/>
      <c r="Q64" s="133"/>
      <c r="R64" s="133"/>
      <c r="S64" s="133"/>
      <c r="T64" s="133"/>
      <c r="U64" s="133"/>
      <c r="V64" s="133"/>
      <c r="W64" s="133"/>
      <c r="X64" s="133"/>
      <c r="Y64" s="133"/>
    </row>
    <row r="65" spans="11:25" x14ac:dyDescent="0.2">
      <c r="K65" s="138"/>
      <c r="L65" s="138"/>
      <c r="M65" s="138"/>
      <c r="N65" s="133"/>
      <c r="O65" s="133"/>
      <c r="P65" s="133"/>
      <c r="Q65" s="133"/>
      <c r="R65" s="133"/>
      <c r="S65" s="133"/>
      <c r="T65" s="133"/>
      <c r="U65" s="133"/>
      <c r="V65" s="133"/>
      <c r="W65" s="133"/>
      <c r="X65" s="133"/>
      <c r="Y65" s="133"/>
    </row>
  </sheetData>
  <sheetProtection algorithmName="SHA-512" hashValue="YnvM0SsZSbExhQvoucrmzPurXAkj1fBimMuIMlFiadLS6cXMUxpaTIaRVeGFaGd7Giee2VZJpT3ieI5IjLn+hQ==" saltValue="yPtJUapsaPYIzmorzwAZZg==" spinCount="100000" sheet="1" selectLockedCells="1"/>
  <mergeCells count="78">
    <mergeCell ref="C54:H54"/>
    <mergeCell ref="C55:H55"/>
    <mergeCell ref="C56:H56"/>
    <mergeCell ref="B59:H63"/>
    <mergeCell ref="C31:D31"/>
    <mergeCell ref="E31:F31"/>
    <mergeCell ref="G31:H31"/>
    <mergeCell ref="C32:D32"/>
    <mergeCell ref="E32:F32"/>
    <mergeCell ref="G32:H32"/>
    <mergeCell ref="B29:B32"/>
    <mergeCell ref="C29:D29"/>
    <mergeCell ref="E29:F29"/>
    <mergeCell ref="G29:H29"/>
    <mergeCell ref="C30:D30"/>
    <mergeCell ref="E30:F30"/>
    <mergeCell ref="G30:H30"/>
    <mergeCell ref="B25:B28"/>
    <mergeCell ref="C25:D25"/>
    <mergeCell ref="E25:F25"/>
    <mergeCell ref="G25:H25"/>
    <mergeCell ref="C26:D26"/>
    <mergeCell ref="E26:F26"/>
    <mergeCell ref="G26:H26"/>
    <mergeCell ref="C27:D27"/>
    <mergeCell ref="E27:F27"/>
    <mergeCell ref="G27:H27"/>
    <mergeCell ref="C28:D28"/>
    <mergeCell ref="E28:F28"/>
    <mergeCell ref="G28:H28"/>
    <mergeCell ref="C23:D23"/>
    <mergeCell ref="E23:F23"/>
    <mergeCell ref="G23:H23"/>
    <mergeCell ref="C24:D24"/>
    <mergeCell ref="E24:F24"/>
    <mergeCell ref="G24:H24"/>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18:H18"/>
    <mergeCell ref="C19:D19"/>
    <mergeCell ref="E19:F19"/>
    <mergeCell ref="G19:H19"/>
    <mergeCell ref="B12:D12"/>
    <mergeCell ref="E12:F12"/>
    <mergeCell ref="G12:H12"/>
    <mergeCell ref="E15:H15"/>
    <mergeCell ref="C16:D16"/>
    <mergeCell ref="E16:F16"/>
    <mergeCell ref="G16:H16"/>
    <mergeCell ref="J16:T16"/>
    <mergeCell ref="R4:W4"/>
    <mergeCell ref="B10:D10"/>
    <mergeCell ref="E10:H10"/>
    <mergeCell ref="B3:H5"/>
    <mergeCell ref="B6:D6"/>
    <mergeCell ref="E6:H6"/>
    <mergeCell ref="B8:D8"/>
    <mergeCell ref="E8:H8"/>
    <mergeCell ref="J12:Y12"/>
    <mergeCell ref="L4:Q4"/>
    <mergeCell ref="J5:Y5"/>
    <mergeCell ref="J6:Y6"/>
    <mergeCell ref="J8:Y8"/>
    <mergeCell ref="J10:Y10"/>
  </mergeCells>
  <printOptions horizontalCentered="1"/>
  <pageMargins left="0" right="0" top="0" bottom="0" header="0" footer="0"/>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I12" sqref="I12"/>
    </sheetView>
  </sheetViews>
  <sheetFormatPr defaultRowHeight="15" x14ac:dyDescent="0.25"/>
  <cols>
    <col min="1" max="1" width="5.85546875" style="113" customWidth="1"/>
    <col min="2" max="2" width="63.42578125" customWidth="1"/>
    <col min="3" max="4" width="9.140625" style="113"/>
    <col min="5" max="6" width="12.140625" style="126" customWidth="1"/>
    <col min="7" max="7" width="3.7109375" customWidth="1"/>
    <col min="8" max="8" width="10.5703125" style="130" bestFit="1" customWidth="1"/>
    <col min="9" max="9" width="11.5703125" bestFit="1" customWidth="1"/>
  </cols>
  <sheetData>
    <row r="1" spans="1:8" x14ac:dyDescent="0.25">
      <c r="H1" s="144" t="s">
        <v>108</v>
      </c>
    </row>
    <row r="2" spans="1:8" s="112" customFormat="1" x14ac:dyDescent="0.25">
      <c r="A2" s="115" t="s">
        <v>123</v>
      </c>
      <c r="B2" s="115" t="s">
        <v>124</v>
      </c>
      <c r="C2" s="115" t="s">
        <v>125</v>
      </c>
      <c r="D2" s="115" t="s">
        <v>126</v>
      </c>
      <c r="E2" s="155" t="s">
        <v>127</v>
      </c>
      <c r="F2" s="120" t="s">
        <v>128</v>
      </c>
      <c r="H2" s="148" t="s">
        <v>152</v>
      </c>
    </row>
    <row r="3" spans="1:8" x14ac:dyDescent="0.25">
      <c r="A3" s="114"/>
      <c r="B3" s="116"/>
      <c r="D3" s="127"/>
      <c r="E3" s="121"/>
      <c r="F3" s="122"/>
      <c r="H3" s="145"/>
    </row>
    <row r="4" spans="1:8" x14ac:dyDescent="0.25">
      <c r="A4" s="114"/>
      <c r="B4" s="150"/>
      <c r="D4" s="128"/>
      <c r="E4" s="151"/>
      <c r="F4" s="152"/>
      <c r="H4" s="145" t="s">
        <v>171</v>
      </c>
    </row>
    <row r="5" spans="1:8" x14ac:dyDescent="0.25">
      <c r="A5" s="114"/>
      <c r="B5" s="117" t="s">
        <v>167</v>
      </c>
      <c r="C5" s="113">
        <v>1</v>
      </c>
      <c r="D5" s="128" t="s">
        <v>147</v>
      </c>
      <c r="E5" s="151"/>
      <c r="F5" s="152">
        <f>E5*C5</f>
        <v>0</v>
      </c>
      <c r="H5" s="145"/>
    </row>
    <row r="6" spans="1:8" x14ac:dyDescent="0.25">
      <c r="A6" s="114"/>
      <c r="B6" s="117"/>
      <c r="D6" s="128"/>
      <c r="E6" s="151"/>
      <c r="F6" s="152"/>
      <c r="H6" s="145"/>
    </row>
    <row r="7" spans="1:8" x14ac:dyDescent="0.25">
      <c r="A7" s="114"/>
      <c r="B7" s="117" t="s">
        <v>168</v>
      </c>
      <c r="C7" s="113">
        <v>1</v>
      </c>
      <c r="D7" s="128" t="s">
        <v>147</v>
      </c>
      <c r="E7" s="151"/>
      <c r="F7" s="152">
        <f>E7*C7</f>
        <v>0</v>
      </c>
      <c r="H7" s="145"/>
    </row>
    <row r="8" spans="1:8" x14ac:dyDescent="0.25">
      <c r="A8" s="114"/>
      <c r="B8" s="117"/>
      <c r="D8" s="128"/>
      <c r="E8" s="151"/>
      <c r="F8" s="152"/>
      <c r="H8" s="145"/>
    </row>
    <row r="9" spans="1:8" x14ac:dyDescent="0.25">
      <c r="A9" s="114"/>
      <c r="B9" s="117" t="s">
        <v>169</v>
      </c>
      <c r="C9" s="113">
        <v>1</v>
      </c>
      <c r="D9" s="128" t="s">
        <v>147</v>
      </c>
      <c r="E9" s="151"/>
      <c r="F9" s="152">
        <f>E9*C9</f>
        <v>0</v>
      </c>
      <c r="H9" s="145"/>
    </row>
    <row r="10" spans="1:8" x14ac:dyDescent="0.25">
      <c r="A10" s="114"/>
      <c r="B10" s="117"/>
      <c r="D10" s="128"/>
      <c r="E10" s="151"/>
      <c r="F10" s="153"/>
      <c r="H10" s="145"/>
    </row>
    <row r="11" spans="1:8" x14ac:dyDescent="0.25">
      <c r="A11" s="114"/>
      <c r="B11" s="117" t="s">
        <v>170</v>
      </c>
      <c r="C11" s="113">
        <v>1</v>
      </c>
      <c r="D11" s="128" t="s">
        <v>147</v>
      </c>
      <c r="E11" s="151"/>
      <c r="F11" s="152">
        <f>E11*C11</f>
        <v>0</v>
      </c>
      <c r="H11" s="145"/>
    </row>
    <row r="12" spans="1:8" x14ac:dyDescent="0.25">
      <c r="A12" s="114"/>
      <c r="B12" s="117"/>
      <c r="D12" s="128"/>
      <c r="E12" s="151"/>
      <c r="F12" s="152"/>
      <c r="H12" s="145"/>
    </row>
    <row r="13" spans="1:8" x14ac:dyDescent="0.25">
      <c r="A13" s="114"/>
      <c r="B13" s="150"/>
      <c r="D13" s="128"/>
      <c r="E13" s="151"/>
      <c r="F13" s="152"/>
      <c r="H13" s="145"/>
    </row>
    <row r="14" spans="1:8" x14ac:dyDescent="0.25">
      <c r="A14" s="114"/>
      <c r="B14" s="117"/>
      <c r="D14" s="128"/>
      <c r="E14" s="151"/>
      <c r="F14" s="152"/>
      <c r="H14" s="145"/>
    </row>
    <row r="15" spans="1:8" x14ac:dyDescent="0.25">
      <c r="A15" s="114"/>
      <c r="B15" s="154"/>
      <c r="C15" s="128"/>
      <c r="D15" s="128"/>
      <c r="E15" s="151"/>
      <c r="F15" s="152"/>
      <c r="H15" s="145"/>
    </row>
    <row r="16" spans="1:8" x14ac:dyDescent="0.25">
      <c r="A16" s="114"/>
      <c r="B16" s="117"/>
      <c r="D16" s="128"/>
      <c r="E16" s="151"/>
      <c r="F16" s="153"/>
      <c r="H16" s="145"/>
    </row>
    <row r="17" spans="1:9" x14ac:dyDescent="0.25">
      <c r="A17" s="114"/>
      <c r="B17" s="117"/>
      <c r="D17" s="128"/>
      <c r="E17" s="151"/>
      <c r="F17" s="153"/>
      <c r="H17" s="145"/>
    </row>
    <row r="18" spans="1:9" x14ac:dyDescent="0.25">
      <c r="A18" s="114"/>
      <c r="B18" s="117"/>
      <c r="D18" s="128"/>
      <c r="E18" s="151"/>
      <c r="F18" s="153"/>
      <c r="H18" s="145"/>
    </row>
    <row r="19" spans="1:9" x14ac:dyDescent="0.25">
      <c r="A19" s="114"/>
      <c r="B19" s="117"/>
      <c r="D19" s="128"/>
      <c r="E19" s="151"/>
      <c r="F19" s="152"/>
      <c r="H19" s="145"/>
    </row>
    <row r="20" spans="1:9" x14ac:dyDescent="0.25">
      <c r="A20" s="114"/>
      <c r="B20" s="150"/>
      <c r="D20" s="128"/>
      <c r="E20" s="151"/>
      <c r="F20" s="152"/>
      <c r="H20" s="145"/>
    </row>
    <row r="21" spans="1:9" x14ac:dyDescent="0.25">
      <c r="A21" s="114"/>
      <c r="B21" s="150"/>
      <c r="D21" s="128"/>
      <c r="E21" s="151"/>
      <c r="F21" s="152"/>
      <c r="H21" s="145"/>
    </row>
    <row r="22" spans="1:9" x14ac:dyDescent="0.25">
      <c r="A22" s="114"/>
      <c r="B22" s="117"/>
      <c r="D22" s="128"/>
      <c r="E22" s="151"/>
      <c r="F22" s="152"/>
      <c r="H22" s="145"/>
    </row>
    <row r="23" spans="1:9" x14ac:dyDescent="0.25">
      <c r="A23" s="114"/>
      <c r="B23" s="117"/>
      <c r="D23" s="128"/>
      <c r="E23" s="151"/>
      <c r="F23" s="152"/>
      <c r="H23" s="145"/>
    </row>
    <row r="24" spans="1:9" x14ac:dyDescent="0.25">
      <c r="A24" s="114"/>
      <c r="B24" s="117"/>
      <c r="D24" s="128"/>
      <c r="E24" s="151"/>
      <c r="F24" s="152"/>
    </row>
    <row r="25" spans="1:9" x14ac:dyDescent="0.25">
      <c r="A25" s="114"/>
      <c r="B25" s="117"/>
      <c r="D25" s="128"/>
      <c r="E25" s="151"/>
      <c r="F25" s="152"/>
    </row>
    <row r="26" spans="1:9" x14ac:dyDescent="0.25">
      <c r="A26" s="114"/>
      <c r="B26" s="117"/>
      <c r="D26" s="128"/>
      <c r="E26" s="151"/>
      <c r="F26" s="152"/>
    </row>
    <row r="27" spans="1:9" x14ac:dyDescent="0.25">
      <c r="A27" s="114"/>
      <c r="B27" s="117"/>
      <c r="D27" s="128"/>
      <c r="E27" s="151"/>
      <c r="F27" s="152"/>
    </row>
    <row r="28" spans="1:9" x14ac:dyDescent="0.25">
      <c r="A28" s="114"/>
      <c r="B28" s="117"/>
      <c r="D28" s="128"/>
      <c r="E28" s="151"/>
      <c r="F28" s="152"/>
    </row>
    <row r="29" spans="1:9" x14ac:dyDescent="0.25">
      <c r="A29" s="114"/>
      <c r="B29" s="117"/>
      <c r="D29" s="128"/>
      <c r="E29" s="151"/>
      <c r="F29" s="152"/>
    </row>
    <row r="30" spans="1:9" x14ac:dyDescent="0.25">
      <c r="A30" s="114"/>
      <c r="B30" s="117"/>
      <c r="D30" s="128"/>
      <c r="E30" s="151"/>
      <c r="F30" s="152"/>
    </row>
    <row r="31" spans="1:9" x14ac:dyDescent="0.25">
      <c r="A31" s="114"/>
      <c r="B31" s="117"/>
      <c r="D31" s="128"/>
      <c r="E31" s="151"/>
      <c r="F31" s="152"/>
      <c r="I31" s="146"/>
    </row>
    <row r="32" spans="1:9" x14ac:dyDescent="0.25">
      <c r="A32" s="114"/>
      <c r="B32" s="117"/>
      <c r="D32" s="128"/>
      <c r="E32" s="151"/>
      <c r="F32" s="152"/>
    </row>
    <row r="33" spans="1:8" x14ac:dyDescent="0.25">
      <c r="A33" s="114"/>
      <c r="B33" s="117"/>
      <c r="D33" s="128"/>
      <c r="E33" s="151"/>
      <c r="F33" s="152"/>
    </row>
    <row r="34" spans="1:8" x14ac:dyDescent="0.25">
      <c r="A34" s="114"/>
      <c r="B34" s="117"/>
      <c r="D34" s="128"/>
      <c r="E34" s="151"/>
      <c r="F34" s="152"/>
    </row>
    <row r="35" spans="1:8" x14ac:dyDescent="0.25">
      <c r="A35" s="114"/>
      <c r="B35" s="117"/>
      <c r="D35" s="128"/>
      <c r="E35" s="151"/>
      <c r="F35" s="152"/>
    </row>
    <row r="36" spans="1:8" x14ac:dyDescent="0.25">
      <c r="A36" s="114"/>
      <c r="B36" s="117"/>
      <c r="D36" s="128"/>
      <c r="E36" s="151"/>
      <c r="F36" s="152"/>
      <c r="H36" s="131"/>
    </row>
    <row r="37" spans="1:8" x14ac:dyDescent="0.25">
      <c r="A37" s="114"/>
      <c r="B37" s="117"/>
      <c r="D37" s="128"/>
      <c r="E37" s="151"/>
      <c r="F37" s="153"/>
    </row>
    <row r="38" spans="1:8" x14ac:dyDescent="0.25">
      <c r="A38" s="114"/>
      <c r="B38" s="117"/>
      <c r="D38" s="128"/>
      <c r="E38" s="121"/>
      <c r="F38" s="123"/>
    </row>
    <row r="39" spans="1:8" x14ac:dyDescent="0.25">
      <c r="A39" s="114"/>
      <c r="B39" s="117"/>
      <c r="D39" s="128"/>
      <c r="E39" s="121"/>
      <c r="F39" s="156"/>
    </row>
    <row r="40" spans="1:8" x14ac:dyDescent="0.25">
      <c r="A40" s="118"/>
      <c r="B40" s="119"/>
      <c r="C40" s="129"/>
      <c r="D40" s="129"/>
      <c r="E40" s="124"/>
      <c r="F40" s="125">
        <f>SUM(F3:F38)</f>
        <v>0</v>
      </c>
    </row>
  </sheetData>
  <sheetProtection algorithmName="SHA-512" hashValue="hUQlNExeKCimqLGhu242DsxHlwhGISNjcs8wKmL2vkB9apuJG5yye5Uf+Er1U1Xbn68ixCXeOhlgxkNW0quFjw==" saltValue="+gHN4Txrs3BG88S46rMw6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Assumptions</vt:lpstr>
      <vt:lpstr>Grant Application Summary</vt:lpstr>
      <vt:lpstr>Expenditure Profile</vt:lpstr>
      <vt:lpstr>Calculation Sheet</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2022-11-21T17:13:12Z</cp:lastPrinted>
  <dcterms:created xsi:type="dcterms:W3CDTF">2018-09-18T07:45:14Z</dcterms:created>
  <dcterms:modified xsi:type="dcterms:W3CDTF">2023-02-15T16:27:30Z</dcterms:modified>
</cp:coreProperties>
</file>