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TPI\Transport Development\08_Technical_Advice_Notes\02_Cost Management\11_Cost MGT Templates_Guidance (Feb. 2023)\3. Completed Templates (For Issue)_230208\Band 1_Worked Examples\PH5_Detailed Design\"/>
    </mc:Choice>
  </mc:AlternateContent>
  <bookViews>
    <workbookView xWindow="0" yWindow="0" windowWidth="28800" windowHeight="11100"/>
  </bookViews>
  <sheets>
    <sheet name="Risk Register" sheetId="1" r:id="rId1"/>
    <sheet name="Cost Matrix" sheetId="3" state="hidden" r:id="rId2"/>
  </sheets>
  <externalReferences>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List3">[1]PickLists!$C$2:$C$16</definedName>
    <definedName name="List5">[1]PickLists!$E$2:$E$4</definedName>
    <definedName name="Pal_Workbook_GUID" hidden="1">"LQYLYWW4W9EHCA2PBKKNWCW5"</definedName>
    <definedName name="PalisadeReportWorkbookCreatedBy">"AtRisk"</definedName>
    <definedName name="_xlnm.Print_Area" localSheetId="0">'Risk Register'!$A$1:$Z$49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electedCell" hidden="1">"$AN$5"</definedName>
    <definedName name="RiskSelectedNameCell2" hidden="1">"$AN$2"</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J23" i="1"/>
  <c r="K23" i="1"/>
  <c r="J22" i="1"/>
  <c r="J21" i="1" l="1"/>
  <c r="J20" i="1"/>
  <c r="J19" i="1"/>
  <c r="J18" i="1"/>
  <c r="K21" i="1"/>
  <c r="K20" i="1"/>
  <c r="K19" i="1"/>
  <c r="K18" i="1"/>
  <c r="K22" i="1"/>
  <c r="N40" i="1" l="1"/>
  <c r="N39" i="1"/>
  <c r="N38" i="1"/>
  <c r="N37" i="1"/>
  <c r="H18" i="1" s="1"/>
  <c r="L18" i="1" s="1"/>
  <c r="N36" i="1"/>
  <c r="H23" i="1" s="1"/>
  <c r="L23" i="1" s="1"/>
  <c r="C13" i="3"/>
  <c r="C12" i="3"/>
  <c r="C11" i="3"/>
  <c r="C10" i="3"/>
  <c r="C9" i="3"/>
  <c r="H20" i="1" l="1"/>
  <c r="L20" i="1" s="1"/>
  <c r="H22" i="1"/>
  <c r="L22" i="1" s="1"/>
  <c r="H19" i="1"/>
  <c r="L19" i="1" s="1"/>
  <c r="H21" i="1"/>
  <c r="L21" i="1" s="1"/>
  <c r="L30" i="1" l="1"/>
</calcChain>
</file>

<file path=xl/sharedStrings.xml><?xml version="1.0" encoding="utf-8"?>
<sst xmlns="http://schemas.openxmlformats.org/spreadsheetml/2006/main" count="102" uniqueCount="84">
  <si>
    <t>Risk Analysis; Risk Register (Live Risks)</t>
  </si>
  <si>
    <t>ID</t>
  </si>
  <si>
    <t>Description / Cause</t>
  </si>
  <si>
    <t>Project Title:</t>
  </si>
  <si>
    <t xml:space="preserve">Current Project Phase: </t>
  </si>
  <si>
    <t>HIGH RISK</t>
  </si>
  <si>
    <t>PROBABILITY (RANK)</t>
  </si>
  <si>
    <t>MEDIUM RISK</t>
  </si>
  <si>
    <t>Negligible</t>
  </si>
  <si>
    <t>Unlikely</t>
  </si>
  <si>
    <t>Possible</t>
  </si>
  <si>
    <t>Probable</t>
  </si>
  <si>
    <t>Almost Certain</t>
  </si>
  <si>
    <t>LOW RISK</t>
  </si>
  <si>
    <t>Very Low</t>
  </si>
  <si>
    <t xml:space="preserve">Low </t>
  </si>
  <si>
    <t xml:space="preserve">Medium </t>
  </si>
  <si>
    <t xml:space="preserve">High </t>
  </si>
  <si>
    <t>Very High</t>
  </si>
  <si>
    <t>①</t>
  </si>
  <si>
    <t>②</t>
  </si>
  <si>
    <t>③</t>
  </si>
  <si>
    <t>④</t>
  </si>
  <si>
    <t>⑤</t>
  </si>
  <si>
    <t xml:space="preserve"> IMPACT</t>
  </si>
  <si>
    <t>Major</t>
  </si>
  <si>
    <t>Large</t>
  </si>
  <si>
    <t>Moderate</t>
  </si>
  <si>
    <t>Minor</t>
  </si>
  <si>
    <t>Minimal</t>
  </si>
  <si>
    <r>
      <t>Cost as % of Project cost</t>
    </r>
    <r>
      <rPr>
        <sz val="10"/>
        <rFont val="Arial"/>
        <family val="2"/>
      </rPr>
      <t xml:space="preserve"> (not just fees) </t>
    </r>
  </si>
  <si>
    <t>Quality</t>
  </si>
  <si>
    <t>CAT</t>
  </si>
  <si>
    <t>Cost / time and quality may be affected differently by a single risk.   If overall risk is required, use the most severe affected component or give consideration to managing each separately.</t>
  </si>
  <si>
    <t xml:space="preserve">% </t>
  </si>
  <si>
    <t xml:space="preserve"> (Ranking 1-5)</t>
  </si>
  <si>
    <t>Overall Risk</t>
  </si>
  <si>
    <t xml:space="preserve">Archaelogy - the project is near an old monastery </t>
  </si>
  <si>
    <t xml:space="preserve">Cost as % of project cost </t>
  </si>
  <si>
    <t>COST MATRIX</t>
  </si>
  <si>
    <t>IMPACT</t>
  </si>
  <si>
    <r>
      <t xml:space="preserve">Prob
</t>
    </r>
    <r>
      <rPr>
        <b/>
        <i/>
        <sz val="8"/>
        <color theme="0"/>
        <rFont val="Arial"/>
        <family val="2"/>
      </rPr>
      <t>(Average)</t>
    </r>
  </si>
  <si>
    <t>VH</t>
  </si>
  <si>
    <t>H</t>
  </si>
  <si>
    <t>M</t>
  </si>
  <si>
    <t>L</t>
  </si>
  <si>
    <t>VL</t>
  </si>
  <si>
    <t>Phase Specific Cost Esimate</t>
  </si>
  <si>
    <t>Most Likely Cost</t>
  </si>
  <si>
    <t>Risk Rating</t>
  </si>
  <si>
    <t>Risk Owner 
(Individual &amp; Organisation)</t>
  </si>
  <si>
    <t>Risk Register</t>
  </si>
  <si>
    <t>Risk Matrix</t>
  </si>
  <si>
    <t>Probability / Impact Schedule</t>
  </si>
  <si>
    <r>
      <t xml:space="preserve">Impact
</t>
    </r>
    <r>
      <rPr>
        <b/>
        <i/>
        <sz val="8"/>
        <color theme="0"/>
        <rFont val="Arial"/>
        <family val="2"/>
      </rPr>
      <t>(Cost)</t>
    </r>
  </si>
  <si>
    <t>Risk Response / Mitigation</t>
  </si>
  <si>
    <t>Probability / Impact</t>
  </si>
  <si>
    <t>Current Risk Assessment of Construction, Preparation &amp; Administration and Traffic Management Costs (Risk to be applied in cost estimating templates)</t>
  </si>
  <si>
    <r>
      <rPr>
        <b/>
        <u/>
        <sz val="11"/>
        <color theme="1"/>
        <rFont val="Lucida Sans"/>
        <family val="2"/>
      </rPr>
      <t xml:space="preserve">Notes: </t>
    </r>
    <r>
      <rPr>
        <sz val="11"/>
        <color theme="1"/>
        <rFont val="Lucida Sans"/>
        <family val="2"/>
      </rPr>
      <t xml:space="preserve">
1. Should a forecast impact category of 5 (10%) be selected, the risk shall be reviewed in conjunction with the Sponsoring Agency to determine if the impact cost percentage is sufficient. If it is deemed insufficient, the impact cost shall be adjusted manually to percentage that is agreeable to the Sponsoring Agency. </t>
    </r>
  </si>
  <si>
    <t>(PxI)</t>
  </si>
  <si>
    <t>Project / Contract Code:</t>
  </si>
  <si>
    <t xml:space="preserve">Date Risk Register Updated: </t>
  </si>
  <si>
    <t>Phase 3 - Preliminary Design</t>
  </si>
  <si>
    <t>Probability
(Most Likely)</t>
  </si>
  <si>
    <t>Impact
(Most Likely)</t>
  </si>
  <si>
    <t>Project Cost</t>
  </si>
  <si>
    <t>Project Cost (Construction, Preparation &amp; Admin and TM):</t>
  </si>
  <si>
    <t>R2 - Galway Road - Dublin</t>
  </si>
  <si>
    <t>DLR/22/0015G</t>
  </si>
  <si>
    <t>Potential Damage to existing services during works. Delay to programme and associated costs.</t>
  </si>
  <si>
    <t>Materials costs may continue to suffer significant inflationary pressure resulting in increased cost.</t>
  </si>
  <si>
    <t>Delays due to Public Opposition when construction commences, there have been similar protest in the area recently due to traffic management</t>
  </si>
  <si>
    <t>Quote from specialsit contractor is 5 months old - they cannot give a final fixed price until the local authority confirm a final state date</t>
  </si>
  <si>
    <t>Guidance Notes</t>
  </si>
  <si>
    <t>Discussion with Irish Water has indicated their may be a water line below the works area and if located thay may wish to investigate and expose and install a new duct over for future proof</t>
  </si>
  <si>
    <t>Click on the cell - it gives the option to select what phase you are currently at</t>
  </si>
  <si>
    <t>SA to include the date the register was prepared (issue date to NTA)</t>
  </si>
  <si>
    <t>Phase 4 - Statutory Process</t>
  </si>
  <si>
    <t>Phase 5 - Detailed Design and Procurement</t>
  </si>
  <si>
    <t>Snorsoring Agency (SA) to include project details</t>
  </si>
  <si>
    <t>This is the figure from the Grant Application Cost Estimate (form 005_B1)</t>
  </si>
  <si>
    <t xml:space="preserve">The final cost is based on the rankings applied and the cost estimate above </t>
  </si>
  <si>
    <t>SA to list out all the risks - see category below (ranking 1-5)
Risk owner should also be identified.
Any poteential mitigations for risk should be highlighted if known at this stage.</t>
  </si>
  <si>
    <t>* NTA templates are locked - In certain circumstances if the templates are to be unlocked for editing (additional lines etc… (no deleting allowed) - the request is to be put in writing to the NTA Programme Manager for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</si>
</sst>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F400]h:mm:ss\ AM/PM"/>
    <numFmt numFmtId="166" formatCode="0.0%"/>
    <numFmt numFmtId="167" formatCode="_-[$€-2]\ * #,##0.00_-;\-[$€-2]\ * #,##0.00_-;_-[$€-2]\ * &quot;-&quot;??_-;_-@_-"/>
    <numFmt numFmtId="168" formatCode="_-[$€-2]\ * #,##0_-;\-[$€-2]\ * #,##0_-;_-[$€-2]\ * &quot;-&quot;_-;_-@_-"/>
    <numFmt numFmtId="169" formatCode="_-[$€-2]\ * #,##0.000_-;\-[$€-2]\ * #,##0.000_-;_-[$€-2]\ * &quot;-&quot;???_-;_-@_-"/>
  </numFmts>
  <fonts count="26" x14ac:knownFonts="1">
    <font>
      <sz val="11"/>
      <color theme="1"/>
      <name val="Calibri"/>
      <family val="2"/>
      <scheme val="minor"/>
    </font>
    <font>
      <sz val="11"/>
      <color theme="1"/>
      <name val="Lucida Sans"/>
      <family val="2"/>
    </font>
    <font>
      <b/>
      <u/>
      <sz val="11"/>
      <color theme="1"/>
      <name val="Lucida Sans"/>
      <family val="2"/>
    </font>
    <font>
      <b/>
      <sz val="11"/>
      <color theme="0"/>
      <name val="Lucida Sans"/>
      <family val="2"/>
    </font>
    <font>
      <b/>
      <sz val="11"/>
      <color theme="1"/>
      <name val="Lucida Sans"/>
      <family val="2"/>
    </font>
    <font>
      <sz val="11"/>
      <color theme="1"/>
      <name val="Calibri"/>
      <family val="2"/>
      <scheme val="minor"/>
    </font>
    <font>
      <sz val="10"/>
      <name val="Arial"/>
      <family val="2"/>
    </font>
    <font>
      <sz val="10"/>
      <name val="Calibri"/>
      <family val="2"/>
      <scheme val="minor"/>
    </font>
    <font>
      <b/>
      <sz val="12"/>
      <color rgb="FFF9423A"/>
      <name val="Arial"/>
      <family val="2"/>
    </font>
    <font>
      <sz val="11"/>
      <name val="Calibri"/>
      <family val="2"/>
      <scheme val="minor"/>
    </font>
    <font>
      <b/>
      <sz val="11"/>
      <name val="Arial"/>
      <family val="2"/>
    </font>
    <font>
      <b/>
      <sz val="14"/>
      <color indexed="33"/>
      <name val="Calibri"/>
      <family val="2"/>
    </font>
    <font>
      <b/>
      <sz val="10"/>
      <color indexed="9"/>
      <name val="Arial"/>
      <family val="2"/>
    </font>
    <font>
      <b/>
      <sz val="10"/>
      <name val="Arial"/>
      <family val="2"/>
    </font>
    <font>
      <sz val="8"/>
      <name val="Arial"/>
      <family val="2"/>
    </font>
    <font>
      <sz val="11"/>
      <name val="Arial"/>
      <family val="2"/>
    </font>
    <font>
      <b/>
      <i/>
      <sz val="12"/>
      <color rgb="FFF9423A"/>
      <name val="Arial"/>
      <family val="2"/>
    </font>
    <font>
      <b/>
      <sz val="11"/>
      <color theme="0"/>
      <name val="Arial"/>
      <family val="2"/>
    </font>
    <font>
      <b/>
      <i/>
      <sz val="8"/>
      <color theme="0"/>
      <name val="Arial"/>
      <family val="2"/>
    </font>
    <font>
      <i/>
      <sz val="10"/>
      <color rgb="FFFF0000"/>
      <name val="Calibri"/>
      <family val="2"/>
      <scheme val="minor"/>
    </font>
    <font>
      <b/>
      <u/>
      <sz val="12"/>
      <color theme="1"/>
      <name val="Lucida Sans"/>
      <family val="2"/>
    </font>
    <font>
      <b/>
      <u/>
      <sz val="11"/>
      <color rgb="FF0070C0"/>
      <name val="Lucida Sans"/>
      <family val="2"/>
    </font>
    <font>
      <sz val="11"/>
      <color rgb="FF0070C0"/>
      <name val="Lucida Sans"/>
      <family val="2"/>
    </font>
    <font>
      <b/>
      <sz val="10"/>
      <name val="Lucida Sans"/>
      <family val="2"/>
    </font>
    <font>
      <b/>
      <sz val="11"/>
      <name val="Calibri"/>
      <family val="2"/>
      <scheme val="minor"/>
    </font>
    <font>
      <sz val="11"/>
      <name val="Lucida Sans"/>
      <family val="2"/>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99CC00"/>
        <bgColor indexed="64"/>
      </patternFill>
    </fill>
    <fill>
      <patternFill patternType="solid">
        <fgColor theme="8" tint="0.59999389629810485"/>
        <bgColor indexed="64"/>
      </patternFill>
    </fill>
    <fill>
      <patternFill patternType="solid">
        <fgColor rgb="FFF9423A"/>
        <bgColor indexed="64"/>
      </patternFill>
    </fill>
    <fill>
      <patternFill patternType="solid">
        <fgColor rgb="FF00AAE7"/>
        <bgColor indexed="64"/>
      </patternFill>
    </fill>
    <fill>
      <patternFill patternType="solid">
        <fgColor rgb="FF3C0A82"/>
        <bgColor indexed="64"/>
      </patternFill>
    </fill>
    <fill>
      <patternFill patternType="solid">
        <fgColor rgb="FFCCC0DA"/>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theme="0"/>
      </bottom>
      <diagonal/>
    </border>
    <border>
      <left style="thin">
        <color indexed="64"/>
      </left>
      <right/>
      <top style="thin">
        <color indexed="64"/>
      </top>
      <bottom/>
      <diagonal/>
    </border>
    <border>
      <left/>
      <right/>
      <top style="thin">
        <color indexed="64"/>
      </top>
      <bottom/>
      <diagonal/>
    </border>
    <border>
      <left/>
      <right style="thin">
        <color theme="1" tint="0.499984740745262"/>
      </right>
      <top style="thin">
        <color indexed="64"/>
      </top>
      <bottom/>
      <diagonal/>
    </border>
    <border>
      <left style="thin">
        <color indexed="64"/>
      </left>
      <right/>
      <top/>
      <bottom/>
      <diagonal/>
    </border>
    <border>
      <left/>
      <right style="thin">
        <color theme="1" tint="0.499984740745262"/>
      </right>
      <top/>
      <bottom/>
      <diagonal/>
    </border>
    <border>
      <left style="thin">
        <color theme="1"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0" tint="-0.24994659260841701"/>
      </right>
      <top style="thin">
        <color theme="0" tint="-0.24994659260841701"/>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1" tint="0.499984740745262"/>
      </bottom>
      <diagonal/>
    </border>
    <border>
      <left style="thin">
        <color theme="0" tint="-0.24994659260841701"/>
      </left>
      <right style="thin">
        <color indexed="64"/>
      </right>
      <top style="thin">
        <color theme="0" tint="-0.24994659260841701"/>
      </top>
      <bottom style="thin">
        <color theme="1" tint="0.499984740745262"/>
      </bottom>
      <diagonal/>
    </border>
    <border>
      <left style="thin">
        <color indexed="64"/>
      </left>
      <right style="thin">
        <color theme="0" tint="-0.24994659260841701"/>
      </right>
      <top style="thin">
        <color theme="1" tint="0.499984740745262"/>
      </top>
      <bottom/>
      <diagonal/>
    </border>
    <border>
      <left style="thin">
        <color theme="0" tint="-0.24994659260841701"/>
      </left>
      <right style="thin">
        <color theme="0" tint="-0.24994659260841701"/>
      </right>
      <top style="thin">
        <color theme="1" tint="0.499984740745262"/>
      </top>
      <bottom style="thin">
        <color theme="0" tint="-0.24994659260841701"/>
      </bottom>
      <diagonal/>
    </border>
    <border>
      <left style="thin">
        <color theme="0" tint="-0.24994659260841701"/>
      </left>
      <right style="thin">
        <color theme="1" tint="0.499984740745262"/>
      </right>
      <top style="thin">
        <color theme="1" tint="0.499984740745262"/>
      </top>
      <bottom style="thin">
        <color theme="0" tint="-0.24994659260841701"/>
      </bottom>
      <diagonal/>
    </border>
    <border>
      <left/>
      <right style="thin">
        <color indexed="64"/>
      </right>
      <top/>
      <bottom/>
      <diagonal/>
    </border>
    <border>
      <left style="thin">
        <color indexed="64"/>
      </left>
      <right style="thin">
        <color theme="0" tint="-0.24994659260841701"/>
      </right>
      <top/>
      <bottom/>
      <diagonal/>
    </border>
    <border>
      <left style="thin">
        <color theme="0" tint="-0.24994659260841701"/>
      </left>
      <right style="thin">
        <color theme="1" tint="0.499984740745262"/>
      </right>
      <top style="thin">
        <color theme="0" tint="-0.24994659260841701"/>
      </top>
      <bottom style="thin">
        <color theme="0" tint="-0.24994659260841701"/>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theme="1" tint="0.499984740745262"/>
      </right>
      <top style="thin">
        <color theme="0" tint="-0.24994659260841701"/>
      </top>
      <bottom style="thin">
        <color indexed="64"/>
      </bottom>
      <diagonal/>
    </border>
    <border>
      <left style="thin">
        <color theme="1" tint="0.499984740745262"/>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indexed="64"/>
      </top>
      <bottom style="thin">
        <color indexed="64"/>
      </bottom>
      <diagonal/>
    </border>
    <border>
      <left style="thin">
        <color theme="1" tint="0.499984740745262"/>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theme="1" tint="0.499984740745262"/>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medium">
        <color rgb="FF3C0A82"/>
      </left>
      <right/>
      <top style="medium">
        <color rgb="FF3C0A82"/>
      </top>
      <bottom/>
      <diagonal/>
    </border>
    <border>
      <left/>
      <right/>
      <top style="medium">
        <color rgb="FF3C0A82"/>
      </top>
      <bottom/>
      <diagonal/>
    </border>
    <border>
      <left/>
      <right style="medium">
        <color rgb="FF3C0A82"/>
      </right>
      <top style="medium">
        <color rgb="FF3C0A82"/>
      </top>
      <bottom/>
      <diagonal/>
    </border>
    <border>
      <left style="medium">
        <color rgb="FF3C0A82"/>
      </left>
      <right/>
      <top/>
      <bottom/>
      <diagonal/>
    </border>
    <border>
      <left/>
      <right style="medium">
        <color rgb="FF3C0A82"/>
      </right>
      <top/>
      <bottom/>
      <diagonal/>
    </border>
    <border>
      <left style="medium">
        <color rgb="FF3C0A82"/>
      </left>
      <right/>
      <top/>
      <bottom style="medium">
        <color rgb="FF3C0A82"/>
      </bottom>
      <diagonal/>
    </border>
    <border>
      <left/>
      <right/>
      <top/>
      <bottom style="medium">
        <color rgb="FF3C0A82"/>
      </bottom>
      <diagonal/>
    </border>
    <border>
      <left/>
      <right style="medium">
        <color rgb="FF3C0A82"/>
      </right>
      <top/>
      <bottom style="medium">
        <color rgb="FF3C0A82"/>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5" fillId="0" borderId="0" applyFont="0" applyFill="0" applyBorder="0" applyAlignment="0" applyProtection="0"/>
    <xf numFmtId="0" fontId="6" fillId="0" borderId="0"/>
    <xf numFmtId="9" fontId="6" fillId="0" borderId="0" applyFont="0" applyFill="0" applyBorder="0" applyAlignment="0" applyProtection="0"/>
  </cellStyleXfs>
  <cellXfs count="140">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center" vertical="center"/>
    </xf>
    <xf numFmtId="0" fontId="2" fillId="2" borderId="0" xfId="0" applyFont="1" applyFill="1" applyAlignment="1">
      <alignment horizontal="left"/>
    </xf>
    <xf numFmtId="0" fontId="1" fillId="2" borderId="0" xfId="0" applyFont="1" applyFill="1" applyAlignment="1">
      <alignment horizontal="center"/>
    </xf>
    <xf numFmtId="164" fontId="1" fillId="2" borderId="0" xfId="0" applyNumberFormat="1" applyFont="1" applyFill="1" applyAlignment="1">
      <alignment horizontal="center" vertical="center"/>
    </xf>
    <xf numFmtId="0" fontId="1" fillId="2" borderId="0" xfId="0" applyFont="1" applyFill="1" applyAlignment="1">
      <alignment horizontal="left"/>
    </xf>
    <xf numFmtId="0" fontId="7" fillId="0" borderId="0" xfId="2" applyFont="1"/>
    <xf numFmtId="0" fontId="8" fillId="0" borderId="0" xfId="0" applyFont="1"/>
    <xf numFmtId="0" fontId="7" fillId="0" borderId="8" xfId="2" applyFont="1" applyBorder="1"/>
    <xf numFmtId="0" fontId="7" fillId="0" borderId="10" xfId="2" applyFont="1" applyBorder="1"/>
    <xf numFmtId="0" fontId="6" fillId="0" borderId="11" xfId="2" applyBorder="1" applyAlignment="1">
      <alignment horizontal="center" vertical="center" wrapText="1"/>
    </xf>
    <xf numFmtId="0" fontId="6" fillId="0" borderId="12" xfId="2" applyBorder="1" applyAlignment="1">
      <alignment horizontal="center" vertical="center" wrapText="1"/>
    </xf>
    <xf numFmtId="0" fontId="6" fillId="0" borderId="13" xfId="2" applyBorder="1" applyAlignment="1">
      <alignment horizontal="center" vertical="center" wrapText="1"/>
    </xf>
    <xf numFmtId="0" fontId="9" fillId="0" borderId="9" xfId="2" applyFont="1" applyBorder="1" applyAlignment="1">
      <alignment horizontal="left" vertical="top"/>
    </xf>
    <xf numFmtId="0" fontId="7" fillId="0" borderId="14" xfId="2" applyFont="1" applyBorder="1"/>
    <xf numFmtId="0" fontId="7" fillId="0" borderId="15" xfId="2" applyFont="1" applyBorder="1"/>
    <xf numFmtId="0" fontId="7" fillId="0" borderId="16" xfId="2" applyFont="1" applyBorder="1"/>
    <xf numFmtId="0" fontId="11" fillId="0" borderId="17" xfId="2" applyFont="1" applyBorder="1" applyAlignment="1">
      <alignment horizontal="center" vertical="center"/>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6" fillId="0" borderId="21" xfId="2" applyBorder="1" applyAlignment="1">
      <alignment horizontal="center" vertical="center" wrapText="1"/>
    </xf>
    <xf numFmtId="0" fontId="11" fillId="0" borderId="22" xfId="2" applyFont="1" applyBorder="1" applyAlignment="1">
      <alignment horizontal="center" vertical="center"/>
    </xf>
    <xf numFmtId="0" fontId="12" fillId="4" borderId="0" xfId="2" applyFont="1" applyFill="1" applyAlignment="1">
      <alignment horizontal="center" vertical="center" wrapText="1"/>
    </xf>
    <xf numFmtId="0" fontId="12" fillId="3" borderId="0" xfId="2" applyFont="1" applyFill="1" applyAlignment="1">
      <alignment horizontal="center" vertical="center" wrapText="1"/>
    </xf>
    <xf numFmtId="0" fontId="12" fillId="3" borderId="23" xfId="2" applyFont="1" applyFill="1" applyBorder="1" applyAlignment="1">
      <alignment horizontal="center" vertical="center" wrapText="1"/>
    </xf>
    <xf numFmtId="0" fontId="11" fillId="0" borderId="25" xfId="2" applyFont="1" applyBorder="1" applyAlignment="1">
      <alignment horizontal="center" vertical="center"/>
    </xf>
    <xf numFmtId="0" fontId="12" fillId="5" borderId="0" xfId="2" applyFont="1" applyFill="1" applyAlignment="1">
      <alignment horizontal="center" vertical="center" wrapText="1"/>
    </xf>
    <xf numFmtId="0" fontId="12" fillId="4" borderId="23" xfId="2" applyFont="1" applyFill="1" applyBorder="1" applyAlignment="1">
      <alignment horizontal="center" vertical="center" wrapText="1"/>
    </xf>
    <xf numFmtId="0" fontId="12" fillId="5" borderId="26" xfId="2" applyFont="1" applyFill="1" applyBorder="1" applyAlignment="1">
      <alignment horizontal="center" vertical="center" wrapText="1"/>
    </xf>
    <xf numFmtId="0" fontId="12" fillId="4" borderId="27" xfId="2" applyFont="1" applyFill="1" applyBorder="1" applyAlignment="1">
      <alignment horizontal="center" vertical="center" wrapText="1"/>
    </xf>
    <xf numFmtId="0" fontId="13" fillId="0" borderId="30" xfId="2" applyFont="1" applyBorder="1" applyAlignment="1">
      <alignment horizontal="center" vertical="center" wrapText="1"/>
    </xf>
    <xf numFmtId="0" fontId="13" fillId="0" borderId="31" xfId="2" applyFont="1" applyBorder="1" applyAlignment="1">
      <alignment horizontal="center" vertical="center" wrapText="1"/>
    </xf>
    <xf numFmtId="9" fontId="1" fillId="0" borderId="1" xfId="1" applyFont="1" applyBorder="1" applyAlignment="1">
      <alignment horizontal="center" vertical="center"/>
    </xf>
    <xf numFmtId="165" fontId="1" fillId="2" borderId="0" xfId="0" applyNumberFormat="1" applyFont="1" applyFill="1" applyAlignment="1">
      <alignment wrapText="1"/>
    </xf>
    <xf numFmtId="165" fontId="1" fillId="0" borderId="0" xfId="0" applyNumberFormat="1" applyFont="1" applyAlignment="1">
      <alignment wrapText="1"/>
    </xf>
    <xf numFmtId="165" fontId="13" fillId="0" borderId="29" xfId="2" applyNumberFormat="1" applyFont="1" applyBorder="1" applyAlignment="1">
      <alignment horizontal="center" vertical="center" wrapText="1"/>
    </xf>
    <xf numFmtId="0" fontId="1" fillId="0" borderId="0" xfId="0" applyFont="1" applyAlignment="1">
      <alignment wrapText="1"/>
    </xf>
    <xf numFmtId="0" fontId="9" fillId="0" borderId="0" xfId="2" applyFont="1" applyAlignment="1">
      <alignment horizontal="left" vertical="top"/>
    </xf>
    <xf numFmtId="0" fontId="6" fillId="0" borderId="0" xfId="2"/>
    <xf numFmtId="0" fontId="15" fillId="0" borderId="0" xfId="2" applyFont="1"/>
    <xf numFmtId="0" fontId="16" fillId="0" borderId="0" xfId="2" applyFont="1"/>
    <xf numFmtId="0" fontId="17" fillId="7" borderId="37" xfId="2" applyFont="1" applyFill="1" applyBorder="1" applyAlignment="1">
      <alignment horizontal="center" vertical="top"/>
    </xf>
    <xf numFmtId="0" fontId="17" fillId="7" borderId="37" xfId="2" applyFont="1" applyFill="1" applyBorder="1" applyAlignment="1">
      <alignment horizontal="center" vertical="top" wrapText="1"/>
    </xf>
    <xf numFmtId="0" fontId="15" fillId="0" borderId="1" xfId="2" applyFont="1" applyBorder="1" applyAlignment="1">
      <alignment horizontal="center" vertical="center"/>
    </xf>
    <xf numFmtId="0" fontId="17" fillId="3" borderId="1" xfId="2" applyFont="1" applyFill="1" applyBorder="1" applyAlignment="1">
      <alignment horizontal="center" vertical="center"/>
    </xf>
    <xf numFmtId="9" fontId="15" fillId="6" borderId="1" xfId="3" applyFont="1" applyFill="1" applyBorder="1" applyAlignment="1">
      <alignment horizontal="center" vertical="center"/>
    </xf>
    <xf numFmtId="0" fontId="6" fillId="0" borderId="0" xfId="2" applyAlignment="1">
      <alignment vertical="center"/>
    </xf>
    <xf numFmtId="0" fontId="17" fillId="4" borderId="1" xfId="2" applyFont="1" applyFill="1" applyBorder="1" applyAlignment="1">
      <alignment horizontal="center" vertical="center"/>
    </xf>
    <xf numFmtId="0" fontId="17" fillId="5" borderId="1" xfId="2" applyFont="1" applyFill="1" applyBorder="1" applyAlignment="1">
      <alignment horizontal="center" vertical="center"/>
    </xf>
    <xf numFmtId="0" fontId="7" fillId="0" borderId="0" xfId="2" applyFont="1" applyAlignment="1">
      <alignment vertical="center"/>
    </xf>
    <xf numFmtId="0" fontId="19" fillId="0" borderId="0" xfId="2" applyFont="1"/>
    <xf numFmtId="166" fontId="15" fillId="6" borderId="1" xfId="3" applyNumberFormat="1" applyFont="1" applyFill="1" applyBorder="1" applyAlignment="1">
      <alignment horizontal="center" vertical="center"/>
    </xf>
    <xf numFmtId="10" fontId="15" fillId="6" borderId="1" xfId="3" applyNumberFormat="1" applyFont="1" applyFill="1" applyBorder="1" applyAlignment="1">
      <alignment horizontal="center" vertical="center"/>
    </xf>
    <xf numFmtId="1" fontId="1" fillId="0" borderId="1" xfId="1" applyNumberFormat="1" applyFont="1" applyBorder="1" applyAlignment="1">
      <alignment horizontal="center" vertical="center"/>
    </xf>
    <xf numFmtId="0" fontId="9" fillId="4" borderId="9" xfId="2" applyFont="1" applyFill="1" applyBorder="1" applyAlignment="1">
      <alignment horizontal="left" vertical="top"/>
    </xf>
    <xf numFmtId="0" fontId="9" fillId="0" borderId="7" xfId="2" applyFont="1" applyBorder="1" applyAlignment="1">
      <alignment horizontal="left" vertical="top" wrapText="1"/>
    </xf>
    <xf numFmtId="0" fontId="9" fillId="0" borderId="0" xfId="2" applyFont="1" applyAlignment="1">
      <alignment horizontal="left" vertical="top" wrapText="1"/>
    </xf>
    <xf numFmtId="0" fontId="9" fillId="3" borderId="42" xfId="2" applyFont="1" applyFill="1" applyBorder="1" applyAlignment="1">
      <alignment horizontal="left" vertical="top" wrapText="1"/>
    </xf>
    <xf numFmtId="0" fontId="9" fillId="4" borderId="23" xfId="2" applyFont="1" applyFill="1" applyBorder="1" applyAlignment="1">
      <alignment horizontal="left" vertical="top" wrapText="1"/>
    </xf>
    <xf numFmtId="0" fontId="9" fillId="5" borderId="43" xfId="2" applyFont="1" applyFill="1" applyBorder="1" applyAlignment="1">
      <alignment horizontal="left" vertical="top" wrapText="1"/>
    </xf>
    <xf numFmtId="0" fontId="9" fillId="5" borderId="27" xfId="2" applyFont="1" applyFill="1" applyBorder="1" applyAlignment="1">
      <alignment horizontal="left" vertical="top" wrapText="1"/>
    </xf>
    <xf numFmtId="9" fontId="6" fillId="6" borderId="13" xfId="2" applyNumberFormat="1" applyFill="1" applyBorder="1" applyAlignment="1">
      <alignment horizontal="center" vertical="center" wrapText="1"/>
    </xf>
    <xf numFmtId="9" fontId="6" fillId="6" borderId="12" xfId="2" applyNumberFormat="1" applyFill="1" applyBorder="1" applyAlignment="1">
      <alignment horizontal="center" vertical="center" wrapText="1"/>
    </xf>
    <xf numFmtId="9" fontId="6" fillId="6" borderId="11" xfId="2" applyNumberFormat="1" applyFill="1" applyBorder="1" applyAlignment="1">
      <alignment horizontal="center" vertical="center" wrapText="1"/>
    </xf>
    <xf numFmtId="0" fontId="20" fillId="0" borderId="0" xfId="0" applyFont="1" applyAlignment="1">
      <alignment horizontal="left"/>
    </xf>
    <xf numFmtId="165" fontId="1" fillId="2" borderId="0" xfId="0" applyNumberFormat="1" applyFont="1" applyFill="1" applyAlignment="1">
      <alignment horizontal="center" wrapText="1"/>
    </xf>
    <xf numFmtId="165" fontId="1" fillId="0" borderId="0" xfId="0" applyNumberFormat="1" applyFont="1" applyAlignment="1">
      <alignment horizontal="center" wrapText="1"/>
    </xf>
    <xf numFmtId="9" fontId="6" fillId="6" borderId="21" xfId="1" applyFont="1" applyFill="1" applyBorder="1" applyAlignment="1">
      <alignment horizontal="center" vertical="center" wrapText="1"/>
    </xf>
    <xf numFmtId="9" fontId="6" fillId="6" borderId="12" xfId="1" applyFont="1" applyFill="1" applyBorder="1" applyAlignment="1">
      <alignment horizontal="center" vertical="center" wrapText="1"/>
    </xf>
    <xf numFmtId="10" fontId="6" fillId="6" borderId="12" xfId="1" applyNumberFormat="1" applyFont="1" applyFill="1" applyBorder="1" applyAlignment="1">
      <alignment horizontal="center" vertical="center" wrapText="1"/>
    </xf>
    <xf numFmtId="0" fontId="9" fillId="3" borderId="6" xfId="2" applyFont="1" applyFill="1" applyBorder="1" applyAlignment="1">
      <alignment horizontal="left" vertical="top"/>
    </xf>
    <xf numFmtId="0" fontId="1" fillId="0" borderId="1" xfId="0" applyFont="1" applyBorder="1" applyAlignment="1">
      <alignment horizontal="center" vertical="center"/>
    </xf>
    <xf numFmtId="0" fontId="3" fillId="9" borderId="2" xfId="0" applyFont="1" applyFill="1" applyBorder="1" applyAlignment="1">
      <alignment horizontal="center" vertical="center" wrapText="1"/>
    </xf>
    <xf numFmtId="165" fontId="3" fillId="9" borderId="3" xfId="0" applyNumberFormat="1" applyFont="1" applyFill="1" applyBorder="1" applyAlignment="1">
      <alignment horizontal="center" vertical="center" wrapText="1"/>
    </xf>
    <xf numFmtId="164" fontId="3" fillId="9" borderId="4" xfId="0" applyNumberFormat="1"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4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4" fillId="2" borderId="49" xfId="0" applyFont="1" applyFill="1" applyBorder="1" applyAlignment="1">
      <alignment horizontal="left"/>
    </xf>
    <xf numFmtId="0" fontId="1" fillId="0" borderId="50" xfId="0" applyFont="1" applyBorder="1" applyAlignment="1">
      <alignment horizontal="center"/>
    </xf>
    <xf numFmtId="0" fontId="1" fillId="0" borderId="0" xfId="0" applyFont="1" applyAlignment="1">
      <alignment horizontal="left"/>
    </xf>
    <xf numFmtId="0" fontId="1" fillId="10" borderId="1" xfId="0" applyFont="1" applyFill="1" applyBorder="1" applyAlignment="1">
      <alignment horizontal="center" vertical="center"/>
    </xf>
    <xf numFmtId="165" fontId="1" fillId="10" borderId="1" xfId="0" applyNumberFormat="1" applyFont="1" applyFill="1" applyBorder="1" applyAlignment="1">
      <alignment horizontal="center" vertical="center" wrapText="1"/>
    </xf>
    <xf numFmtId="168" fontId="1" fillId="0" borderId="1" xfId="1" applyNumberFormat="1" applyFont="1" applyBorder="1" applyAlignment="1">
      <alignment horizontal="center" vertical="center"/>
    </xf>
    <xf numFmtId="167" fontId="1" fillId="0" borderId="1" xfId="1" applyNumberFormat="1" applyFont="1" applyBorder="1" applyAlignment="1">
      <alignment horizontal="center" vertical="center"/>
    </xf>
    <xf numFmtId="0" fontId="9" fillId="3" borderId="7" xfId="2" applyFont="1" applyFill="1" applyBorder="1" applyAlignment="1">
      <alignment horizontal="left" vertical="top" wrapText="1"/>
    </xf>
    <xf numFmtId="0" fontId="9" fillId="4" borderId="0" xfId="2" applyFont="1" applyFill="1" applyAlignment="1">
      <alignment horizontal="left" vertical="top" wrapText="1"/>
    </xf>
    <xf numFmtId="0" fontId="9" fillId="5" borderId="0" xfId="2" applyFont="1" applyFill="1" applyAlignment="1">
      <alignment horizontal="left" vertical="top" wrapText="1"/>
    </xf>
    <xf numFmtId="169" fontId="4" fillId="11" borderId="54" xfId="1" applyNumberFormat="1" applyFont="1" applyFill="1" applyBorder="1" applyAlignment="1">
      <alignment horizontal="center" vertical="center"/>
    </xf>
    <xf numFmtId="0" fontId="17" fillId="7" borderId="1" xfId="2" applyFont="1" applyFill="1" applyBorder="1" applyAlignment="1">
      <alignment horizontal="center" vertical="top" wrapText="1"/>
    </xf>
    <xf numFmtId="0" fontId="21" fillId="0" borderId="0" xfId="0" applyFont="1"/>
    <xf numFmtId="0" fontId="22" fillId="0" borderId="0" xfId="0" applyFont="1"/>
    <xf numFmtId="0" fontId="22" fillId="0" borderId="0" xfId="0" applyFont="1" applyAlignment="1">
      <alignment vertical="center"/>
    </xf>
    <xf numFmtId="0" fontId="22" fillId="0" borderId="0" xfId="0" applyFont="1" applyAlignment="1">
      <alignment wrapText="1"/>
    </xf>
    <xf numFmtId="0" fontId="25" fillId="0" borderId="0" xfId="0" applyFont="1" applyAlignment="1">
      <alignment vertical="center"/>
    </xf>
    <xf numFmtId="0" fontId="23" fillId="11" borderId="55" xfId="0" applyFont="1" applyFill="1" applyBorder="1" applyAlignment="1">
      <alignment vertical="center" wrapText="1"/>
    </xf>
    <xf numFmtId="0" fontId="24" fillId="11" borderId="56" xfId="0" applyFont="1" applyFill="1" applyBorder="1" applyAlignment="1">
      <alignment vertical="center" wrapText="1"/>
    </xf>
    <xf numFmtId="0" fontId="24" fillId="11" borderId="57" xfId="0" applyFont="1" applyFill="1" applyBorder="1" applyAlignment="1">
      <alignment vertical="center" wrapText="1"/>
    </xf>
    <xf numFmtId="165" fontId="3" fillId="9" borderId="35" xfId="0" applyNumberFormat="1" applyFont="1" applyFill="1" applyBorder="1" applyAlignment="1">
      <alignment horizontal="center" vertical="center" wrapText="1"/>
    </xf>
    <xf numFmtId="165" fontId="3" fillId="9" borderId="33" xfId="0" applyNumberFormat="1" applyFont="1" applyFill="1" applyBorder="1" applyAlignment="1">
      <alignment horizontal="center" vertical="center" wrapText="1"/>
    </xf>
    <xf numFmtId="165" fontId="3" fillId="9" borderId="36" xfId="0" applyNumberFormat="1" applyFont="1" applyFill="1" applyBorder="1" applyAlignment="1">
      <alignment horizontal="center" vertical="center" wrapText="1"/>
    </xf>
    <xf numFmtId="165" fontId="1" fillId="10" borderId="37" xfId="0" applyNumberFormat="1" applyFont="1" applyFill="1" applyBorder="1" applyAlignment="1">
      <alignment horizontal="left" vertical="center" wrapText="1"/>
    </xf>
    <xf numFmtId="165" fontId="1" fillId="10" borderId="33" xfId="0" applyNumberFormat="1" applyFont="1" applyFill="1" applyBorder="1" applyAlignment="1">
      <alignment horizontal="left" vertical="center" wrapText="1"/>
    </xf>
    <xf numFmtId="165" fontId="1" fillId="10" borderId="34" xfId="0" applyNumberFormat="1" applyFont="1" applyFill="1" applyBorder="1" applyAlignment="1">
      <alignment horizontal="left" vertical="center" wrapText="1"/>
    </xf>
    <xf numFmtId="0" fontId="4" fillId="2" borderId="46" xfId="0" applyFont="1" applyFill="1" applyBorder="1" applyAlignment="1">
      <alignment horizontal="left"/>
    </xf>
    <xf numFmtId="0" fontId="4" fillId="2" borderId="47" xfId="0" applyFont="1" applyFill="1" applyBorder="1" applyAlignment="1">
      <alignment horizontal="left"/>
    </xf>
    <xf numFmtId="0" fontId="4" fillId="2" borderId="49" xfId="0" applyFont="1" applyFill="1" applyBorder="1" applyAlignment="1">
      <alignment horizontal="left"/>
    </xf>
    <xf numFmtId="0" fontId="4" fillId="2" borderId="0" xfId="0" applyFont="1" applyFill="1" applyAlignment="1">
      <alignment horizontal="left"/>
    </xf>
    <xf numFmtId="0" fontId="4" fillId="2" borderId="51" xfId="0" applyFont="1" applyFill="1" applyBorder="1" applyAlignment="1">
      <alignment horizontal="left"/>
    </xf>
    <xf numFmtId="0" fontId="4" fillId="2" borderId="52" xfId="0" applyFont="1" applyFill="1" applyBorder="1" applyAlignment="1">
      <alignment horizontal="left"/>
    </xf>
    <xf numFmtId="0" fontId="22" fillId="0" borderId="0" xfId="0" applyFont="1" applyAlignment="1">
      <alignment horizontal="left" wrapText="1"/>
    </xf>
    <xf numFmtId="0" fontId="22" fillId="0" borderId="23" xfId="0" applyFont="1" applyBorder="1" applyAlignment="1">
      <alignment horizontal="left" wrapText="1"/>
    </xf>
    <xf numFmtId="0" fontId="10" fillId="0" borderId="20" xfId="2" applyFont="1" applyBorder="1" applyAlignment="1">
      <alignment horizontal="center" vertical="center" textRotation="90" wrapText="1"/>
    </xf>
    <xf numFmtId="0" fontId="10" fillId="0" borderId="24" xfId="2" applyFont="1" applyBorder="1" applyAlignment="1">
      <alignment horizontal="center" vertical="center" textRotation="90" wrapText="1"/>
    </xf>
    <xf numFmtId="0" fontId="10" fillId="0" borderId="28" xfId="2" applyFont="1" applyBorder="1" applyAlignment="1">
      <alignment horizontal="center" vertical="center" textRotation="90" wrapText="1"/>
    </xf>
    <xf numFmtId="0" fontId="10" fillId="0" borderId="38"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40" xfId="2" applyFont="1" applyBorder="1" applyAlignment="1">
      <alignment horizontal="center" vertical="center" wrapText="1"/>
    </xf>
    <xf numFmtId="164" fontId="4" fillId="11" borderId="54" xfId="0" applyNumberFormat="1" applyFont="1" applyFill="1" applyBorder="1" applyAlignment="1">
      <alignment horizontal="right" vertical="center"/>
    </xf>
    <xf numFmtId="0" fontId="14" fillId="2" borderId="32" xfId="2" applyFont="1" applyFill="1" applyBorder="1" applyAlignment="1">
      <alignment horizontal="left" vertical="top" wrapText="1"/>
    </xf>
    <xf numFmtId="0" fontId="14" fillId="2" borderId="33" xfId="2" applyFont="1" applyFill="1" applyBorder="1" applyAlignment="1">
      <alignment horizontal="left" vertical="top" wrapText="1"/>
    </xf>
    <xf numFmtId="0" fontId="14" fillId="2" borderId="41" xfId="2" applyFont="1" applyFill="1" applyBorder="1" applyAlignment="1">
      <alignment horizontal="left" vertical="top"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10" borderId="47" xfId="0" applyFont="1" applyFill="1" applyBorder="1" applyAlignment="1">
      <alignment horizontal="left"/>
    </xf>
    <xf numFmtId="0" fontId="1" fillId="10" borderId="48" xfId="0" applyFont="1" applyFill="1" applyBorder="1" applyAlignment="1">
      <alignment horizontal="left"/>
    </xf>
    <xf numFmtId="0" fontId="1" fillId="10" borderId="0" xfId="0" applyFont="1" applyFill="1" applyAlignment="1">
      <alignment horizontal="left"/>
    </xf>
    <xf numFmtId="0" fontId="1" fillId="10" borderId="50" xfId="0" applyFont="1" applyFill="1" applyBorder="1" applyAlignment="1">
      <alignment horizontal="left"/>
    </xf>
    <xf numFmtId="14" fontId="1" fillId="10" borderId="52" xfId="0" applyNumberFormat="1" applyFont="1" applyFill="1" applyBorder="1" applyAlignment="1">
      <alignment horizontal="left"/>
    </xf>
    <xf numFmtId="0" fontId="1" fillId="10" borderId="52" xfId="0" applyFont="1" applyFill="1" applyBorder="1" applyAlignment="1">
      <alignment horizontal="left"/>
    </xf>
    <xf numFmtId="0" fontId="1" fillId="10" borderId="53" xfId="0" applyFont="1" applyFill="1" applyBorder="1" applyAlignment="1">
      <alignment horizontal="left"/>
    </xf>
    <xf numFmtId="0" fontId="3" fillId="9" borderId="44" xfId="0" applyFont="1" applyFill="1" applyBorder="1" applyAlignment="1">
      <alignment horizontal="center" vertical="center" wrapText="1"/>
    </xf>
    <xf numFmtId="0" fontId="3" fillId="9" borderId="45" xfId="0" applyFont="1" applyFill="1" applyBorder="1" applyAlignment="1">
      <alignment horizontal="center" vertical="center" wrapText="1"/>
    </xf>
    <xf numFmtId="167" fontId="1" fillId="10" borderId="0" xfId="0" applyNumberFormat="1" applyFont="1" applyFill="1" applyAlignment="1">
      <alignment horizontal="left"/>
    </xf>
    <xf numFmtId="167" fontId="1" fillId="10" borderId="50" xfId="0" applyNumberFormat="1" applyFont="1" applyFill="1" applyBorder="1" applyAlignment="1">
      <alignment horizontal="left"/>
    </xf>
    <xf numFmtId="0" fontId="17" fillId="8" borderId="37" xfId="2" applyFont="1" applyFill="1" applyBorder="1" applyAlignment="1">
      <alignment horizontal="center" vertical="center"/>
    </xf>
    <xf numFmtId="0" fontId="17" fillId="8" borderId="33" xfId="2" applyFont="1" applyFill="1" applyBorder="1" applyAlignment="1">
      <alignment horizontal="center" vertical="center"/>
    </xf>
    <xf numFmtId="0" fontId="17" fillId="8" borderId="34" xfId="2" applyFont="1" applyFill="1" applyBorder="1" applyAlignment="1">
      <alignment horizontal="center" vertical="center"/>
    </xf>
  </cellXfs>
  <cellStyles count="4">
    <cellStyle name="Normal" xfId="0" builtinId="0"/>
    <cellStyle name="Normal 3 2" xfId="2"/>
    <cellStyle name="Percent" xfId="1" builtinId="5"/>
    <cellStyle name="Percent 2" xfId="3"/>
  </cellStyles>
  <dxfs count="6">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9" defaultPivotStyle="PivotStyleLight16"/>
  <colors>
    <mruColors>
      <color rgb="FFCCC0DA"/>
      <color rgb="FF3C0A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149518</xdr:colOff>
      <xdr:row>2</xdr:row>
      <xdr:rowOff>51546</xdr:rowOff>
    </xdr:from>
    <xdr:to>
      <xdr:col>14</xdr:col>
      <xdr:colOff>1003477</xdr:colOff>
      <xdr:row>11</xdr:row>
      <xdr:rowOff>33569</xdr:rowOff>
    </xdr:to>
    <xdr:pic>
      <xdr:nvPicPr>
        <xdr:cNvPr id="4" name="Picture 3">
          <a:extLst>
            <a:ext uri="{FF2B5EF4-FFF2-40B4-BE49-F238E27FC236}">
              <a16:creationId xmlns:a16="http://schemas.microsoft.com/office/drawing/2014/main" id="{7859EBB2-955B-4144-B86D-CEF31C6840C9}"/>
            </a:ext>
          </a:extLst>
        </xdr:cNvPr>
        <xdr:cNvPicPr>
          <a:picLocks/>
        </xdr:cNvPicPr>
      </xdr:nvPicPr>
      <xdr:blipFill rotWithShape="1">
        <a:blip xmlns:r="http://schemas.openxmlformats.org/officeDocument/2006/relationships" r:embed="rId1"/>
        <a:srcRect l="-719" t="14854" r="719" b="17045"/>
        <a:stretch/>
      </xdr:blipFill>
      <xdr:spPr>
        <a:xfrm>
          <a:off x="16891106" y="477370"/>
          <a:ext cx="2097812" cy="12482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wspgroup.com\central%20data\Projects\62240xxx\62240291%20-%20A5%20WTC\01%20Manage\07%20PM\05%20Risk\01%20Risk%20register\01%20Client%20Register\2018%20A5WTC%20Client%20Risk%20Register%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440 Project Risk Mgt"/>
      <sheetName val="PickLists"/>
    </sheetNames>
    <sheetDataSet>
      <sheetData sheetId="0"/>
      <sheetData sheetId="1">
        <row r="2">
          <cell r="C2" t="str">
            <v>Select from dropdown</v>
          </cell>
          <cell r="E2" t="str">
            <v>Select from dropdown</v>
          </cell>
        </row>
        <row r="3">
          <cell r="C3" t="str">
            <v>Approval</v>
          </cell>
          <cell r="E3" t="str">
            <v>Risk</v>
          </cell>
        </row>
        <row r="4">
          <cell r="C4" t="str">
            <v>Client</v>
          </cell>
          <cell r="E4" t="str">
            <v>Opportunity</v>
          </cell>
        </row>
        <row r="5">
          <cell r="C5" t="str">
            <v>Commercial &amp; Contracts</v>
          </cell>
        </row>
        <row r="6">
          <cell r="C6" t="str">
            <v>Construction</v>
          </cell>
        </row>
        <row r="7">
          <cell r="C7" t="str">
            <v>Environmental</v>
          </cell>
        </row>
        <row r="8">
          <cell r="C8" t="str">
            <v>General</v>
          </cell>
        </row>
        <row r="9">
          <cell r="C9" t="str">
            <v>Health &amp; Safety - Design</v>
          </cell>
        </row>
        <row r="10">
          <cell r="C10" t="str">
            <v>Health &amp; Safety - Other</v>
          </cell>
        </row>
        <row r="11">
          <cell r="C11" t="str">
            <v>Programme</v>
          </cell>
        </row>
        <row r="12">
          <cell r="C12" t="str">
            <v>Project Capital Cost</v>
          </cell>
        </row>
        <row r="13">
          <cell r="C13" t="str">
            <v>Quality</v>
          </cell>
        </row>
        <row r="14">
          <cell r="C14" t="str">
            <v>Reputation</v>
          </cell>
        </row>
        <row r="15">
          <cell r="C15" t="str">
            <v>Staff/Resources</v>
          </cell>
        </row>
        <row r="16">
          <cell r="C16" t="str">
            <v>Technical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7"/>
  <sheetViews>
    <sheetView tabSelected="1" zoomScale="85" zoomScaleNormal="85" zoomScaleSheetLayoutView="85" workbookViewId="0">
      <selection activeCell="L10" sqref="L10"/>
    </sheetView>
  </sheetViews>
  <sheetFormatPr defaultColWidth="9.140625" defaultRowHeight="14.25" x14ac:dyDescent="0.2"/>
  <cols>
    <col min="1" max="1" width="9.28515625" style="2" bestFit="1" customWidth="1"/>
    <col min="2" max="3" width="27.7109375" style="2" customWidth="1"/>
    <col min="4" max="4" width="14.28515625" style="2" customWidth="1"/>
    <col min="5" max="5" width="14.7109375" style="36" customWidth="1"/>
    <col min="6" max="6" width="20.5703125" style="68" customWidth="1"/>
    <col min="7" max="7" width="20.5703125" style="2" customWidth="1"/>
    <col min="8" max="10" width="20.5703125" style="3" customWidth="1"/>
    <col min="11" max="11" width="17.42578125" style="3" customWidth="1"/>
    <col min="12" max="14" width="18.7109375" style="3" customWidth="1"/>
    <col min="15" max="15" width="18.7109375" style="1" customWidth="1"/>
    <col min="16" max="16" width="1.7109375" style="1" customWidth="1"/>
    <col min="17" max="17" width="5.7109375" style="1" hidden="1" customWidth="1"/>
    <col min="18" max="18" width="9.140625" style="93"/>
    <col min="19" max="16384" width="9.140625" style="1"/>
  </cols>
  <sheetData>
    <row r="1" spans="1:21" ht="26.25" customHeight="1" thickBot="1" x14ac:dyDescent="0.25">
      <c r="A1" s="4" t="s">
        <v>0</v>
      </c>
      <c r="B1" s="82"/>
      <c r="C1" s="82"/>
      <c r="D1" s="1"/>
      <c r="E1" s="1"/>
      <c r="F1" s="2"/>
      <c r="G1" s="92" t="s">
        <v>73</v>
      </c>
      <c r="H1" s="97" t="s">
        <v>83</v>
      </c>
      <c r="I1" s="98"/>
      <c r="J1" s="98"/>
      <c r="K1" s="98"/>
      <c r="L1" s="98"/>
      <c r="M1" s="98"/>
      <c r="N1" s="98"/>
      <c r="O1" s="98"/>
      <c r="P1" s="98"/>
      <c r="Q1" s="98"/>
      <c r="R1" s="98"/>
      <c r="S1" s="98"/>
      <c r="T1" s="98"/>
      <c r="U1" s="99"/>
    </row>
    <row r="2" spans="1:21" ht="6.75" customHeight="1" thickBot="1" x14ac:dyDescent="0.25">
      <c r="A2" s="7"/>
      <c r="B2" s="1"/>
      <c r="C2" s="1"/>
      <c r="D2" s="1"/>
      <c r="E2" s="1"/>
      <c r="F2" s="2"/>
      <c r="G2" s="93"/>
      <c r="H2" s="1"/>
      <c r="I2" s="1"/>
      <c r="J2" s="1"/>
      <c r="K2" s="1"/>
      <c r="L2" s="1"/>
      <c r="M2" s="1"/>
      <c r="N2" s="1"/>
    </row>
    <row r="3" spans="1:21" ht="14.45" customHeight="1" x14ac:dyDescent="0.2">
      <c r="A3" s="106" t="s">
        <v>3</v>
      </c>
      <c r="B3" s="107"/>
      <c r="C3" s="107"/>
      <c r="D3" s="126" t="s">
        <v>67</v>
      </c>
      <c r="E3" s="126"/>
      <c r="F3" s="127"/>
      <c r="G3" s="93" t="s">
        <v>79</v>
      </c>
      <c r="H3" s="1"/>
      <c r="I3" s="1"/>
      <c r="J3" s="1"/>
      <c r="K3" s="1"/>
      <c r="L3" s="1"/>
      <c r="M3" s="1"/>
      <c r="N3" s="1"/>
    </row>
    <row r="4" spans="1:21" ht="6.75" customHeight="1" x14ac:dyDescent="0.2">
      <c r="A4" s="80"/>
      <c r="B4" s="1"/>
      <c r="C4" s="1"/>
      <c r="D4" s="1"/>
      <c r="E4" s="1"/>
      <c r="F4" s="81"/>
      <c r="G4" s="93"/>
      <c r="H4" s="1"/>
      <c r="I4" s="1"/>
      <c r="J4" s="1"/>
      <c r="K4" s="1"/>
      <c r="L4" s="1"/>
      <c r="M4" s="1"/>
      <c r="N4" s="1"/>
    </row>
    <row r="5" spans="1:21" x14ac:dyDescent="0.2">
      <c r="A5" s="108" t="s">
        <v>60</v>
      </c>
      <c r="B5" s="109"/>
      <c r="C5" s="109"/>
      <c r="D5" s="128" t="s">
        <v>68</v>
      </c>
      <c r="E5" s="128"/>
      <c r="F5" s="129"/>
      <c r="G5" s="93" t="str">
        <f>G3</f>
        <v>Snorsoring Agency (SA) to include project details</v>
      </c>
      <c r="H5" s="1"/>
      <c r="I5" s="1"/>
      <c r="J5" s="1"/>
      <c r="K5" s="1"/>
      <c r="L5" s="1"/>
      <c r="M5" s="1"/>
      <c r="N5" s="1"/>
    </row>
    <row r="6" spans="1:21" ht="6.75" customHeight="1" x14ac:dyDescent="0.2">
      <c r="A6" s="80"/>
      <c r="B6" s="1"/>
      <c r="C6" s="1"/>
      <c r="D6" s="1"/>
      <c r="E6" s="1"/>
      <c r="F6" s="81"/>
      <c r="G6" s="93"/>
      <c r="H6" s="1"/>
      <c r="I6" s="1"/>
      <c r="J6" s="1"/>
      <c r="K6" s="1"/>
      <c r="L6" s="1"/>
      <c r="M6" s="1"/>
      <c r="N6" s="1"/>
      <c r="Q6" s="96" t="s">
        <v>62</v>
      </c>
      <c r="R6" s="94"/>
    </row>
    <row r="7" spans="1:21" x14ac:dyDescent="0.2">
      <c r="A7" s="108" t="s">
        <v>4</v>
      </c>
      <c r="B7" s="109"/>
      <c r="C7" s="109"/>
      <c r="D7" s="128" t="s">
        <v>78</v>
      </c>
      <c r="E7" s="128"/>
      <c r="F7" s="129"/>
      <c r="G7" s="93" t="s">
        <v>75</v>
      </c>
      <c r="H7" s="1"/>
      <c r="I7" s="1"/>
      <c r="J7" s="1"/>
      <c r="K7" s="1"/>
      <c r="L7" s="1"/>
      <c r="M7" s="1"/>
      <c r="N7" s="1"/>
      <c r="Q7" s="96" t="s">
        <v>77</v>
      </c>
      <c r="R7" s="94"/>
    </row>
    <row r="8" spans="1:21" ht="6.75" customHeight="1" x14ac:dyDescent="0.2">
      <c r="A8" s="80"/>
      <c r="B8" s="1"/>
      <c r="C8" s="1"/>
      <c r="D8" s="1"/>
      <c r="E8" s="1"/>
      <c r="F8" s="81"/>
      <c r="G8" s="93"/>
      <c r="H8" s="1"/>
      <c r="I8" s="1"/>
      <c r="J8" s="1"/>
      <c r="K8" s="1"/>
      <c r="L8" s="1"/>
      <c r="M8" s="1"/>
      <c r="N8" s="1"/>
      <c r="Q8" s="96" t="s">
        <v>78</v>
      </c>
      <c r="R8" s="94"/>
    </row>
    <row r="9" spans="1:21" x14ac:dyDescent="0.2">
      <c r="A9" s="108" t="s">
        <v>66</v>
      </c>
      <c r="B9" s="109"/>
      <c r="C9" s="109"/>
      <c r="D9" s="135">
        <v>420462.74</v>
      </c>
      <c r="E9" s="135"/>
      <c r="F9" s="136"/>
      <c r="G9" s="93" t="s">
        <v>80</v>
      </c>
      <c r="H9" s="1"/>
      <c r="I9" s="1"/>
      <c r="J9" s="1"/>
      <c r="K9" s="1"/>
      <c r="L9" s="1"/>
      <c r="M9" s="1"/>
      <c r="N9" s="1"/>
      <c r="Q9" s="96" t="s">
        <v>77</v>
      </c>
      <c r="R9" s="94"/>
    </row>
    <row r="10" spans="1:21" ht="6.75" customHeight="1" x14ac:dyDescent="0.2">
      <c r="A10" s="80"/>
      <c r="B10" s="1"/>
      <c r="C10" s="1"/>
      <c r="D10" s="1"/>
      <c r="E10" s="1"/>
      <c r="F10" s="81"/>
      <c r="G10" s="93"/>
      <c r="H10" s="1"/>
      <c r="I10" s="1"/>
      <c r="J10" s="1"/>
      <c r="K10" s="1"/>
      <c r="L10" s="1"/>
      <c r="M10" s="1"/>
      <c r="N10" s="1"/>
      <c r="R10" s="94"/>
    </row>
    <row r="11" spans="1:21" ht="15" customHeight="1" thickBot="1" x14ac:dyDescent="0.25">
      <c r="A11" s="110" t="s">
        <v>61</v>
      </c>
      <c r="B11" s="111"/>
      <c r="C11" s="111"/>
      <c r="D11" s="130">
        <v>44907</v>
      </c>
      <c r="E11" s="131"/>
      <c r="F11" s="132"/>
      <c r="G11" s="93" t="s">
        <v>76</v>
      </c>
      <c r="H11" s="1"/>
      <c r="I11" s="1"/>
      <c r="J11" s="1"/>
      <c r="K11" s="1"/>
      <c r="L11" s="1"/>
      <c r="M11" s="1"/>
      <c r="N11" s="1"/>
    </row>
    <row r="12" spans="1:21" x14ac:dyDescent="0.2">
      <c r="A12" s="1"/>
      <c r="B12" s="1"/>
      <c r="C12" s="1"/>
      <c r="D12" s="1"/>
      <c r="E12" s="1"/>
      <c r="F12" s="2"/>
      <c r="G12" s="93"/>
      <c r="H12" s="1"/>
      <c r="I12" s="1"/>
      <c r="J12" s="1"/>
      <c r="K12" s="1"/>
      <c r="L12" s="1"/>
      <c r="M12" s="1"/>
      <c r="N12" s="1"/>
    </row>
    <row r="13" spans="1:21" x14ac:dyDescent="0.2">
      <c r="A13" s="1"/>
      <c r="B13" s="1"/>
      <c r="C13" s="1"/>
      <c r="D13" s="1"/>
      <c r="E13" s="1"/>
      <c r="F13" s="2"/>
      <c r="G13" s="1"/>
      <c r="H13" s="1"/>
      <c r="I13" s="1"/>
      <c r="J13" s="1"/>
      <c r="K13" s="1"/>
      <c r="L13" s="1"/>
      <c r="M13" s="1"/>
      <c r="N13" s="1"/>
    </row>
    <row r="14" spans="1:21" x14ac:dyDescent="0.2">
      <c r="A14" s="1"/>
      <c r="B14" s="1"/>
      <c r="C14" s="1"/>
      <c r="D14" s="1"/>
      <c r="E14" s="1"/>
      <c r="F14" s="2"/>
      <c r="G14" s="1"/>
      <c r="H14" s="1"/>
      <c r="I14" s="1"/>
      <c r="J14" s="1"/>
      <c r="K14" s="1"/>
      <c r="L14" s="1"/>
      <c r="M14" s="1"/>
      <c r="N14" s="1"/>
    </row>
    <row r="15" spans="1:21" ht="15" customHeight="1" x14ac:dyDescent="0.2">
      <c r="A15" s="66" t="s">
        <v>51</v>
      </c>
      <c r="B15" s="1"/>
      <c r="C15" s="1"/>
      <c r="D15" s="1"/>
      <c r="E15" s="1"/>
      <c r="F15" s="2"/>
      <c r="G15" s="1"/>
      <c r="H15" s="1"/>
      <c r="I15" s="1"/>
      <c r="J15" s="1"/>
      <c r="K15" s="1"/>
      <c r="L15" s="1"/>
      <c r="M15" s="1"/>
      <c r="N15" s="1"/>
    </row>
    <row r="16" spans="1:21" s="38" customFormat="1" ht="33.75" customHeight="1" x14ac:dyDescent="0.2">
      <c r="A16" s="1"/>
      <c r="B16" s="1"/>
      <c r="C16" s="1"/>
      <c r="D16" s="1"/>
      <c r="E16" s="1"/>
      <c r="F16" s="2"/>
      <c r="G16" s="133" t="s">
        <v>63</v>
      </c>
      <c r="H16" s="134"/>
      <c r="I16" s="133" t="s">
        <v>64</v>
      </c>
      <c r="J16" s="134"/>
      <c r="K16" s="78" t="s">
        <v>49</v>
      </c>
      <c r="L16" s="79" t="s">
        <v>36</v>
      </c>
      <c r="R16" s="95"/>
    </row>
    <row r="17" spans="1:26" s="38" customFormat="1" ht="42.75" x14ac:dyDescent="0.2">
      <c r="A17" s="74" t="s">
        <v>1</v>
      </c>
      <c r="B17" s="100" t="s">
        <v>2</v>
      </c>
      <c r="C17" s="101"/>
      <c r="D17" s="101"/>
      <c r="E17" s="102"/>
      <c r="F17" s="75" t="s">
        <v>50</v>
      </c>
      <c r="G17" s="77" t="s">
        <v>35</v>
      </c>
      <c r="H17" s="76" t="s">
        <v>34</v>
      </c>
      <c r="I17" s="77" t="s">
        <v>35</v>
      </c>
      <c r="J17" s="76" t="s">
        <v>38</v>
      </c>
      <c r="K17" s="76" t="s">
        <v>59</v>
      </c>
      <c r="L17" s="76" t="s">
        <v>65</v>
      </c>
      <c r="M17" s="100" t="s">
        <v>55</v>
      </c>
      <c r="N17" s="101"/>
      <c r="O17" s="102"/>
      <c r="R17" s="92" t="s">
        <v>73</v>
      </c>
    </row>
    <row r="18" spans="1:26" ht="97.5" customHeight="1" x14ac:dyDescent="0.2">
      <c r="A18" s="73">
        <v>1</v>
      </c>
      <c r="B18" s="103" t="s">
        <v>37</v>
      </c>
      <c r="C18" s="104"/>
      <c r="D18" s="104"/>
      <c r="E18" s="105"/>
      <c r="F18" s="84"/>
      <c r="G18" s="83">
        <v>1</v>
      </c>
      <c r="H18" s="34">
        <f t="shared" ref="H18:H23" si="0">VLOOKUP(G18,$L$36:$N$40,3,FALSE)</f>
        <v>2.5000000000000001E-2</v>
      </c>
      <c r="I18" s="83">
        <v>1</v>
      </c>
      <c r="J18" s="85">
        <f t="shared" ref="J18:J23" si="1">VLOOKUP(I18,$L$36:$O$40,4,FALSE)*$D$9</f>
        <v>2102.3137000000002</v>
      </c>
      <c r="K18" s="55">
        <f t="shared" ref="K18:K21" si="2">I18*G18</f>
        <v>1</v>
      </c>
      <c r="L18" s="86">
        <f>H18*J18</f>
        <v>52.557842500000007</v>
      </c>
      <c r="M18" s="103"/>
      <c r="N18" s="104"/>
      <c r="O18" s="105"/>
      <c r="R18" s="112" t="s">
        <v>82</v>
      </c>
      <c r="S18" s="112"/>
      <c r="T18" s="112"/>
      <c r="U18" s="112"/>
      <c r="V18" s="112"/>
      <c r="W18" s="112"/>
      <c r="X18" s="112"/>
      <c r="Y18" s="112"/>
      <c r="Z18" s="113"/>
    </row>
    <row r="19" spans="1:26" ht="45.6" customHeight="1" x14ac:dyDescent="0.2">
      <c r="A19" s="73">
        <v>2</v>
      </c>
      <c r="B19" s="103" t="s">
        <v>71</v>
      </c>
      <c r="C19" s="104"/>
      <c r="D19" s="104"/>
      <c r="E19" s="105"/>
      <c r="F19" s="84"/>
      <c r="G19" s="83">
        <v>2</v>
      </c>
      <c r="H19" s="34">
        <f t="shared" si="0"/>
        <v>0.13</v>
      </c>
      <c r="I19" s="83">
        <v>2</v>
      </c>
      <c r="J19" s="85">
        <f t="shared" si="1"/>
        <v>4204.6274000000003</v>
      </c>
      <c r="K19" s="55">
        <f t="shared" si="2"/>
        <v>4</v>
      </c>
      <c r="L19" s="86">
        <f t="shared" ref="L19:L21" si="3">H19*J19</f>
        <v>546.60156200000006</v>
      </c>
      <c r="M19" s="103"/>
      <c r="N19" s="104"/>
      <c r="O19" s="105"/>
    </row>
    <row r="20" spans="1:26" ht="31.5" customHeight="1" x14ac:dyDescent="0.2">
      <c r="A20" s="73">
        <v>3</v>
      </c>
      <c r="B20" s="103" t="s">
        <v>69</v>
      </c>
      <c r="C20" s="104"/>
      <c r="D20" s="104"/>
      <c r="E20" s="105"/>
      <c r="F20" s="84"/>
      <c r="G20" s="83">
        <v>3</v>
      </c>
      <c r="H20" s="34">
        <f t="shared" si="0"/>
        <v>0.35499999999999998</v>
      </c>
      <c r="I20" s="83">
        <v>2</v>
      </c>
      <c r="J20" s="85">
        <f t="shared" si="1"/>
        <v>4204.6274000000003</v>
      </c>
      <c r="K20" s="55">
        <f t="shared" si="2"/>
        <v>6</v>
      </c>
      <c r="L20" s="86">
        <f t="shared" si="3"/>
        <v>1492.6427269999999</v>
      </c>
      <c r="M20" s="103"/>
      <c r="N20" s="104"/>
      <c r="O20" s="105"/>
    </row>
    <row r="21" spans="1:26" ht="33" customHeight="1" x14ac:dyDescent="0.2">
      <c r="A21" s="73">
        <v>4</v>
      </c>
      <c r="B21" s="103" t="s">
        <v>70</v>
      </c>
      <c r="C21" s="104"/>
      <c r="D21" s="104"/>
      <c r="E21" s="105"/>
      <c r="F21" s="84"/>
      <c r="G21" s="83">
        <v>1</v>
      </c>
      <c r="H21" s="34">
        <f t="shared" si="0"/>
        <v>2.5000000000000001E-2</v>
      </c>
      <c r="I21" s="83">
        <v>1</v>
      </c>
      <c r="J21" s="85">
        <f t="shared" si="1"/>
        <v>2102.3137000000002</v>
      </c>
      <c r="K21" s="55">
        <f t="shared" si="2"/>
        <v>1</v>
      </c>
      <c r="L21" s="86">
        <f t="shared" si="3"/>
        <v>52.557842500000007</v>
      </c>
      <c r="M21" s="103"/>
      <c r="N21" s="104"/>
      <c r="O21" s="105"/>
    </row>
    <row r="22" spans="1:26" ht="29.25" customHeight="1" x14ac:dyDescent="0.2">
      <c r="A22" s="73">
        <v>5</v>
      </c>
      <c r="B22" s="103" t="s">
        <v>72</v>
      </c>
      <c r="C22" s="104"/>
      <c r="D22" s="104"/>
      <c r="E22" s="105"/>
      <c r="F22" s="84"/>
      <c r="G22" s="83">
        <v>3</v>
      </c>
      <c r="H22" s="34">
        <f t="shared" si="0"/>
        <v>0.35499999999999998</v>
      </c>
      <c r="I22" s="83">
        <v>2</v>
      </c>
      <c r="J22" s="85">
        <f t="shared" si="1"/>
        <v>4204.6274000000003</v>
      </c>
      <c r="K22" s="55">
        <f t="shared" ref="K22:K23" si="4">I22*G22</f>
        <v>6</v>
      </c>
      <c r="L22" s="86">
        <f t="shared" ref="L22:L23" si="5">H22*J22</f>
        <v>1492.6427269999999</v>
      </c>
      <c r="M22" s="103"/>
      <c r="N22" s="104"/>
      <c r="O22" s="105"/>
    </row>
    <row r="23" spans="1:26" ht="48.75" customHeight="1" x14ac:dyDescent="0.2">
      <c r="A23" s="73">
        <v>6</v>
      </c>
      <c r="B23" s="103" t="s">
        <v>74</v>
      </c>
      <c r="C23" s="104"/>
      <c r="D23" s="104"/>
      <c r="E23" s="105"/>
      <c r="F23" s="84"/>
      <c r="G23" s="83">
        <v>5</v>
      </c>
      <c r="H23" s="34">
        <f t="shared" si="0"/>
        <v>0.9</v>
      </c>
      <c r="I23" s="83">
        <v>5</v>
      </c>
      <c r="J23" s="85">
        <f t="shared" si="1"/>
        <v>42046.274000000005</v>
      </c>
      <c r="K23" s="55">
        <f t="shared" si="4"/>
        <v>25</v>
      </c>
      <c r="L23" s="86">
        <f t="shared" si="5"/>
        <v>37841.646600000007</v>
      </c>
      <c r="M23" s="103"/>
      <c r="N23" s="104"/>
      <c r="O23" s="105"/>
    </row>
    <row r="24" spans="1:26" x14ac:dyDescent="0.2">
      <c r="A24" s="73">
        <v>7</v>
      </c>
      <c r="B24" s="103"/>
      <c r="C24" s="104"/>
      <c r="D24" s="104"/>
      <c r="E24" s="105"/>
      <c r="F24" s="84"/>
      <c r="G24" s="83"/>
      <c r="H24" s="34"/>
      <c r="I24" s="83"/>
      <c r="J24" s="85"/>
      <c r="K24" s="55"/>
      <c r="L24" s="86"/>
      <c r="M24" s="103"/>
      <c r="N24" s="104"/>
      <c r="O24" s="105"/>
    </row>
    <row r="25" spans="1:26" x14ac:dyDescent="0.2">
      <c r="A25" s="73">
        <v>8</v>
      </c>
      <c r="B25" s="103"/>
      <c r="C25" s="104"/>
      <c r="D25" s="104"/>
      <c r="E25" s="105"/>
      <c r="F25" s="84"/>
      <c r="G25" s="83"/>
      <c r="H25" s="34"/>
      <c r="I25" s="83"/>
      <c r="J25" s="85"/>
      <c r="K25" s="55"/>
      <c r="L25" s="86"/>
      <c r="M25" s="103"/>
      <c r="N25" s="104"/>
      <c r="O25" s="105"/>
    </row>
    <row r="26" spans="1:26" x14ac:dyDescent="0.2">
      <c r="A26" s="73">
        <v>9</v>
      </c>
      <c r="B26" s="103"/>
      <c r="C26" s="104"/>
      <c r="D26" s="104"/>
      <c r="E26" s="105"/>
      <c r="F26" s="84"/>
      <c r="G26" s="83"/>
      <c r="H26" s="34"/>
      <c r="I26" s="83"/>
      <c r="J26" s="85"/>
      <c r="K26" s="55"/>
      <c r="L26" s="86"/>
      <c r="M26" s="103"/>
      <c r="N26" s="104"/>
      <c r="O26" s="105"/>
    </row>
    <row r="27" spans="1:26" x14ac:dyDescent="0.2">
      <c r="A27" s="73">
        <v>10</v>
      </c>
      <c r="B27" s="103"/>
      <c r="C27" s="104"/>
      <c r="D27" s="104"/>
      <c r="E27" s="105"/>
      <c r="F27" s="84"/>
      <c r="G27" s="83"/>
      <c r="H27" s="34"/>
      <c r="I27" s="83"/>
      <c r="J27" s="85"/>
      <c r="K27" s="55"/>
      <c r="L27" s="86"/>
      <c r="M27" s="103"/>
      <c r="N27" s="104"/>
      <c r="O27" s="105"/>
    </row>
    <row r="28" spans="1:26" x14ac:dyDescent="0.2">
      <c r="A28" s="73"/>
      <c r="B28" s="103"/>
      <c r="C28" s="104"/>
      <c r="D28" s="104"/>
      <c r="E28" s="105"/>
      <c r="F28" s="84"/>
      <c r="G28" s="83"/>
      <c r="H28" s="34"/>
      <c r="I28" s="83"/>
      <c r="J28" s="85"/>
      <c r="K28" s="55"/>
      <c r="L28" s="86"/>
      <c r="M28" s="103"/>
      <c r="N28" s="104"/>
      <c r="O28" s="105"/>
    </row>
    <row r="29" spans="1:26" ht="15" thickBot="1" x14ac:dyDescent="0.25">
      <c r="A29" s="1"/>
      <c r="B29" s="1"/>
      <c r="C29" s="1"/>
      <c r="D29" s="1"/>
      <c r="E29" s="1"/>
      <c r="F29" s="2"/>
      <c r="G29" s="1"/>
      <c r="H29" s="1"/>
      <c r="I29" s="1"/>
      <c r="J29" s="1"/>
      <c r="K29" s="1"/>
      <c r="L29" s="6"/>
      <c r="M29" s="1"/>
      <c r="N29" s="1"/>
    </row>
    <row r="30" spans="1:26" ht="23.25" customHeight="1" thickBot="1" x14ac:dyDescent="0.25">
      <c r="A30" s="1"/>
      <c r="B30" s="120" t="s">
        <v>57</v>
      </c>
      <c r="C30" s="120"/>
      <c r="D30" s="120"/>
      <c r="E30" s="120"/>
      <c r="F30" s="120"/>
      <c r="G30" s="120"/>
      <c r="H30" s="120"/>
      <c r="I30" s="120"/>
      <c r="J30" s="120"/>
      <c r="K30" s="120"/>
      <c r="L30" s="90">
        <f>SUM(L18:L29)</f>
        <v>41478.649301000005</v>
      </c>
      <c r="M30" s="1"/>
      <c r="N30" s="1"/>
      <c r="R30" s="93" t="s">
        <v>81</v>
      </c>
    </row>
    <row r="31" spans="1:26" x14ac:dyDescent="0.2">
      <c r="A31" s="1"/>
      <c r="B31" s="1"/>
      <c r="C31" s="1"/>
      <c r="D31" s="1"/>
      <c r="E31" s="1"/>
      <c r="F31" s="2"/>
      <c r="G31" s="1"/>
      <c r="H31" s="1"/>
      <c r="I31" s="1"/>
      <c r="J31" s="1"/>
      <c r="K31" s="1"/>
      <c r="L31" s="1"/>
      <c r="M31" s="1"/>
      <c r="N31" s="1"/>
    </row>
    <row r="32" spans="1:26" x14ac:dyDescent="0.2">
      <c r="A32" s="1"/>
      <c r="B32" s="1"/>
      <c r="C32" s="1"/>
      <c r="D32" s="1"/>
      <c r="E32" s="1"/>
      <c r="F32" s="2"/>
      <c r="G32" s="1"/>
      <c r="H32" s="1"/>
      <c r="I32" s="1"/>
      <c r="J32" s="1"/>
      <c r="K32" s="1"/>
      <c r="L32" s="1"/>
      <c r="M32" s="1"/>
      <c r="N32" s="1"/>
    </row>
    <row r="33" spans="1:15" x14ac:dyDescent="0.2">
      <c r="A33" s="1"/>
      <c r="B33" s="1"/>
      <c r="C33" s="1"/>
      <c r="D33" s="1"/>
      <c r="E33" s="1"/>
      <c r="F33" s="2"/>
      <c r="G33" s="1"/>
      <c r="H33" s="1"/>
      <c r="I33" s="1"/>
      <c r="J33" s="1"/>
      <c r="K33" s="1"/>
      <c r="L33" s="1"/>
      <c r="M33" s="1"/>
      <c r="N33" s="1"/>
    </row>
    <row r="34" spans="1:15" ht="15.75" x14ac:dyDescent="0.25">
      <c r="A34" s="66" t="s">
        <v>52</v>
      </c>
      <c r="B34" s="9"/>
      <c r="C34" s="9"/>
      <c r="D34" s="1"/>
      <c r="E34" s="1"/>
      <c r="F34" s="2"/>
      <c r="G34" s="1"/>
      <c r="H34" s="1"/>
      <c r="I34" s="1"/>
      <c r="J34" s="1"/>
      <c r="K34" s="1"/>
      <c r="L34" s="66" t="s">
        <v>53</v>
      </c>
      <c r="M34" s="8"/>
      <c r="N34" s="8"/>
      <c r="O34" s="8"/>
    </row>
    <row r="35" spans="1:15" ht="30" x14ac:dyDescent="0.2">
      <c r="A35" s="72" t="s">
        <v>5</v>
      </c>
      <c r="B35" s="59"/>
      <c r="C35" s="87"/>
      <c r="D35" s="57"/>
      <c r="E35" s="10"/>
      <c r="F35" s="117" t="s">
        <v>6</v>
      </c>
      <c r="G35" s="118"/>
      <c r="H35" s="118"/>
      <c r="I35" s="118"/>
      <c r="J35" s="119"/>
      <c r="K35" s="1"/>
      <c r="L35" s="43" t="s">
        <v>32</v>
      </c>
      <c r="M35" s="44" t="s">
        <v>56</v>
      </c>
      <c r="N35" s="44" t="s">
        <v>41</v>
      </c>
      <c r="O35" s="44" t="s">
        <v>54</v>
      </c>
    </row>
    <row r="36" spans="1:15" ht="15" x14ac:dyDescent="0.2">
      <c r="A36" s="56" t="s">
        <v>7</v>
      </c>
      <c r="B36" s="60"/>
      <c r="C36" s="88"/>
      <c r="D36" s="58"/>
      <c r="E36" s="11"/>
      <c r="F36" s="12" t="s">
        <v>8</v>
      </c>
      <c r="G36" s="13" t="s">
        <v>9</v>
      </c>
      <c r="H36" s="13" t="s">
        <v>10</v>
      </c>
      <c r="I36" s="13" t="s">
        <v>11</v>
      </c>
      <c r="J36" s="14" t="s">
        <v>12</v>
      </c>
      <c r="K36" s="1"/>
      <c r="L36" s="45">
        <v>5</v>
      </c>
      <c r="M36" s="46" t="s">
        <v>42</v>
      </c>
      <c r="N36" s="47">
        <f>(80%+100%)/2</f>
        <v>0.9</v>
      </c>
      <c r="O36" s="54">
        <v>0.1</v>
      </c>
    </row>
    <row r="37" spans="1:15" ht="30" x14ac:dyDescent="0.2">
      <c r="A37" s="61" t="s">
        <v>13</v>
      </c>
      <c r="B37" s="62"/>
      <c r="C37" s="89"/>
      <c r="D37" s="58"/>
      <c r="E37" s="11"/>
      <c r="F37" s="12" t="s">
        <v>14</v>
      </c>
      <c r="G37" s="13" t="s">
        <v>15</v>
      </c>
      <c r="H37" s="13" t="s">
        <v>16</v>
      </c>
      <c r="I37" s="13" t="s">
        <v>17</v>
      </c>
      <c r="J37" s="14" t="s">
        <v>18</v>
      </c>
      <c r="K37" s="1"/>
      <c r="L37" s="45">
        <v>4</v>
      </c>
      <c r="M37" s="46" t="s">
        <v>43</v>
      </c>
      <c r="N37" s="47">
        <f>(51%+80%)/2</f>
        <v>0.65500000000000003</v>
      </c>
      <c r="O37" s="54">
        <v>0.05</v>
      </c>
    </row>
    <row r="38" spans="1:15" ht="15" x14ac:dyDescent="0.2">
      <c r="A38" s="15"/>
      <c r="B38" s="39"/>
      <c r="C38" s="39"/>
      <c r="D38" s="39"/>
      <c r="E38" s="11"/>
      <c r="F38" s="65">
        <v>0.03</v>
      </c>
      <c r="G38" s="64">
        <v>0.13</v>
      </c>
      <c r="H38" s="64">
        <v>0.36</v>
      </c>
      <c r="I38" s="64">
        <v>0.66</v>
      </c>
      <c r="J38" s="63">
        <v>0.9</v>
      </c>
      <c r="K38" s="1"/>
      <c r="L38" s="45">
        <v>3</v>
      </c>
      <c r="M38" s="49" t="s">
        <v>44</v>
      </c>
      <c r="N38" s="47">
        <f>(21%+50%)/2</f>
        <v>0.35499999999999998</v>
      </c>
      <c r="O38" s="54">
        <v>0.03</v>
      </c>
    </row>
    <row r="39" spans="1:15" ht="18.75" x14ac:dyDescent="0.2">
      <c r="A39" s="16"/>
      <c r="B39" s="17"/>
      <c r="C39" s="17"/>
      <c r="D39" s="17"/>
      <c r="E39" s="18"/>
      <c r="F39" s="19" t="s">
        <v>19</v>
      </c>
      <c r="G39" s="20" t="s">
        <v>20</v>
      </c>
      <c r="H39" s="20" t="s">
        <v>21</v>
      </c>
      <c r="I39" s="20" t="s">
        <v>22</v>
      </c>
      <c r="J39" s="21" t="s">
        <v>23</v>
      </c>
      <c r="K39" s="1"/>
      <c r="L39" s="45">
        <v>2</v>
      </c>
      <c r="M39" s="49" t="s">
        <v>45</v>
      </c>
      <c r="N39" s="47">
        <f>(6%+20%)/2</f>
        <v>0.13</v>
      </c>
      <c r="O39" s="54">
        <v>0.01</v>
      </c>
    </row>
    <row r="40" spans="1:15" ht="18.75" x14ac:dyDescent="0.2">
      <c r="A40" s="114" t="s">
        <v>24</v>
      </c>
      <c r="B40" s="69">
        <v>0.1</v>
      </c>
      <c r="C40" s="69"/>
      <c r="D40" s="22" t="s">
        <v>25</v>
      </c>
      <c r="E40" s="23" t="s">
        <v>23</v>
      </c>
      <c r="F40" s="24">
        <v>5</v>
      </c>
      <c r="G40" s="24">
        <v>10</v>
      </c>
      <c r="H40" s="25">
        <v>15</v>
      </c>
      <c r="I40" s="25">
        <v>20</v>
      </c>
      <c r="J40" s="26">
        <v>25</v>
      </c>
      <c r="K40" s="1"/>
      <c r="L40" s="45">
        <v>1</v>
      </c>
      <c r="M40" s="50" t="s">
        <v>46</v>
      </c>
      <c r="N40" s="47">
        <f>(0%+5%)/2</f>
        <v>2.5000000000000001E-2</v>
      </c>
      <c r="O40" s="53">
        <v>5.0000000000000001E-3</v>
      </c>
    </row>
    <row r="41" spans="1:15" ht="18" customHeight="1" x14ac:dyDescent="0.2">
      <c r="A41" s="115"/>
      <c r="B41" s="70">
        <v>0.05</v>
      </c>
      <c r="C41" s="70"/>
      <c r="D41" s="13" t="s">
        <v>26</v>
      </c>
      <c r="E41" s="27" t="s">
        <v>22</v>
      </c>
      <c r="F41" s="28">
        <v>4</v>
      </c>
      <c r="G41" s="24">
        <v>8</v>
      </c>
      <c r="H41" s="24">
        <v>12</v>
      </c>
      <c r="I41" s="25">
        <v>16</v>
      </c>
      <c r="J41" s="26">
        <v>20</v>
      </c>
      <c r="K41" s="1"/>
      <c r="L41" s="124" t="s">
        <v>58</v>
      </c>
      <c r="M41" s="124"/>
      <c r="N41" s="124"/>
      <c r="O41" s="124"/>
    </row>
    <row r="42" spans="1:15" ht="18.75" x14ac:dyDescent="0.2">
      <c r="A42" s="115"/>
      <c r="B42" s="70">
        <v>0.03</v>
      </c>
      <c r="C42" s="70"/>
      <c r="D42" s="13" t="s">
        <v>27</v>
      </c>
      <c r="E42" s="27" t="s">
        <v>21</v>
      </c>
      <c r="F42" s="28">
        <v>3</v>
      </c>
      <c r="G42" s="24">
        <v>6</v>
      </c>
      <c r="H42" s="24">
        <v>9</v>
      </c>
      <c r="I42" s="24">
        <v>12</v>
      </c>
      <c r="J42" s="26">
        <v>15</v>
      </c>
      <c r="K42" s="1"/>
      <c r="L42" s="125"/>
      <c r="M42" s="125"/>
      <c r="N42" s="125"/>
      <c r="O42" s="125"/>
    </row>
    <row r="43" spans="1:15" ht="18.75" x14ac:dyDescent="0.2">
      <c r="A43" s="115"/>
      <c r="B43" s="70">
        <v>0.01</v>
      </c>
      <c r="C43" s="70"/>
      <c r="D43" s="13" t="s">
        <v>28</v>
      </c>
      <c r="E43" s="27" t="s">
        <v>20</v>
      </c>
      <c r="F43" s="28">
        <v>2</v>
      </c>
      <c r="G43" s="28">
        <v>4</v>
      </c>
      <c r="H43" s="24">
        <v>6</v>
      </c>
      <c r="I43" s="24">
        <v>8</v>
      </c>
      <c r="J43" s="29">
        <v>10</v>
      </c>
      <c r="K43" s="1"/>
      <c r="L43" s="125"/>
      <c r="M43" s="125"/>
      <c r="N43" s="125"/>
      <c r="O43" s="125"/>
    </row>
    <row r="44" spans="1:15" ht="18.75" x14ac:dyDescent="0.2">
      <c r="A44" s="115"/>
      <c r="B44" s="71">
        <v>5.0000000000000001E-3</v>
      </c>
      <c r="C44" s="71"/>
      <c r="D44" s="13" t="s">
        <v>29</v>
      </c>
      <c r="E44" s="27" t="s">
        <v>19</v>
      </c>
      <c r="F44" s="30">
        <v>1</v>
      </c>
      <c r="G44" s="30">
        <v>2</v>
      </c>
      <c r="H44" s="30">
        <v>3</v>
      </c>
      <c r="I44" s="30">
        <v>4</v>
      </c>
      <c r="J44" s="31">
        <v>5</v>
      </c>
      <c r="K44" s="1"/>
      <c r="L44" s="125"/>
      <c r="M44" s="125"/>
      <c r="N44" s="125"/>
      <c r="O44" s="125"/>
    </row>
    <row r="45" spans="1:15" ht="39.6" customHeight="1" x14ac:dyDescent="0.2">
      <c r="A45" s="116"/>
      <c r="B45" s="37" t="s">
        <v>30</v>
      </c>
      <c r="C45" s="37"/>
      <c r="D45" s="32" t="s">
        <v>31</v>
      </c>
      <c r="E45" s="33" t="s">
        <v>32</v>
      </c>
      <c r="F45" s="121" t="s">
        <v>33</v>
      </c>
      <c r="G45" s="122"/>
      <c r="H45" s="122"/>
      <c r="I45" s="122"/>
      <c r="J45" s="123"/>
      <c r="K45" s="1"/>
      <c r="L45" s="125"/>
      <c r="M45" s="125"/>
      <c r="N45" s="125"/>
      <c r="O45" s="125"/>
    </row>
    <row r="47" spans="1:15" x14ac:dyDescent="0.2">
      <c r="A47" s="5"/>
      <c r="B47" s="5"/>
      <c r="C47" s="5"/>
      <c r="D47" s="5"/>
      <c r="E47" s="35"/>
      <c r="F47" s="67"/>
      <c r="G47" s="5"/>
    </row>
  </sheetData>
  <sheetProtection algorithmName="SHA-512" hashValue="JJiP/3CZtUn9YiM54aoKGCWJN7ZRIU5HZax/rP1BsCxQpYPYVGJ99meWQCPTBByJCI8z3olgz+DlYVmT5zwf8g==" saltValue="Zh0UF8NUmoMTlLZwiifcyQ==" spinCount="100000" sheet="1" objects="1" scenarios="1"/>
  <mergeCells count="43">
    <mergeCell ref="L41:O45"/>
    <mergeCell ref="D3:F3"/>
    <mergeCell ref="D7:F7"/>
    <mergeCell ref="D11:F11"/>
    <mergeCell ref="G16:H16"/>
    <mergeCell ref="M27:O27"/>
    <mergeCell ref="D9:F9"/>
    <mergeCell ref="M28:O28"/>
    <mergeCell ref="I16:J16"/>
    <mergeCell ref="D5:F5"/>
    <mergeCell ref="M22:O22"/>
    <mergeCell ref="M23:O23"/>
    <mergeCell ref="M24:O24"/>
    <mergeCell ref="M25:O25"/>
    <mergeCell ref="M26:O26"/>
    <mergeCell ref="M17:O17"/>
    <mergeCell ref="A40:A45"/>
    <mergeCell ref="B27:E27"/>
    <mergeCell ref="B28:E28"/>
    <mergeCell ref="F35:J35"/>
    <mergeCell ref="B22:E22"/>
    <mergeCell ref="B23:E23"/>
    <mergeCell ref="B24:E24"/>
    <mergeCell ref="B25:E25"/>
    <mergeCell ref="B26:E26"/>
    <mergeCell ref="B30:K30"/>
    <mergeCell ref="F45:J45"/>
    <mergeCell ref="B21:E21"/>
    <mergeCell ref="M18:O18"/>
    <mergeCell ref="M19:O19"/>
    <mergeCell ref="M20:O20"/>
    <mergeCell ref="M21:O21"/>
    <mergeCell ref="H1:U1"/>
    <mergeCell ref="B17:E17"/>
    <mergeCell ref="B18:E18"/>
    <mergeCell ref="B19:E19"/>
    <mergeCell ref="B20:E20"/>
    <mergeCell ref="A3:C3"/>
    <mergeCell ref="A5:C5"/>
    <mergeCell ref="A7:C7"/>
    <mergeCell ref="A9:C9"/>
    <mergeCell ref="A11:C11"/>
    <mergeCell ref="R18:Z18"/>
  </mergeCells>
  <conditionalFormatting sqref="K22:K28">
    <cfRule type="cellIs" dxfId="5" priority="19" operator="lessThan">
      <formula>5</formula>
    </cfRule>
    <cfRule type="cellIs" dxfId="4" priority="20" operator="between">
      <formula>5</formula>
      <formula>14</formula>
    </cfRule>
    <cfRule type="cellIs" dxfId="3" priority="21" operator="greaterThan">
      <formula>14</formula>
    </cfRule>
  </conditionalFormatting>
  <conditionalFormatting sqref="K18:K21">
    <cfRule type="cellIs" dxfId="2" priority="1" operator="lessThan">
      <formula>5</formula>
    </cfRule>
    <cfRule type="cellIs" dxfId="1" priority="2" operator="between">
      <formula>5</formula>
      <formula>14</formula>
    </cfRule>
    <cfRule type="cellIs" dxfId="0" priority="3" operator="greaterThan">
      <formula>14</formula>
    </cfRule>
  </conditionalFormatting>
  <dataValidations count="1">
    <dataValidation type="list" allowBlank="1" showInputMessage="1" showErrorMessage="1" sqref="D7:F7">
      <formula1>$Q$6:$Q$8</formula1>
    </dataValidation>
  </dataValidations>
  <pageMargins left="0.70866141732283472" right="0.70866141732283472" top="0.74803149606299213" bottom="0.74803149606299213" header="0.31496062992125984" footer="0.31496062992125984"/>
  <pageSetup paperSize="8" scale="50" orientation="landscape" r:id="rId1"/>
  <rowBreaks count="1" manualBreakCount="1">
    <brk id="3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5"/>
  <sheetViews>
    <sheetView view="pageBreakPreview" zoomScaleNormal="55" zoomScaleSheetLayoutView="100" workbookViewId="0">
      <selection activeCell="M19" sqref="M19:O19"/>
    </sheetView>
  </sheetViews>
  <sheetFormatPr defaultColWidth="9.28515625" defaultRowHeight="12.75" x14ac:dyDescent="0.2"/>
  <cols>
    <col min="1" max="3" width="14.7109375" style="40" customWidth="1"/>
    <col min="4" max="4" width="15.42578125" style="40" bestFit="1" customWidth="1"/>
    <col min="5" max="16384" width="9.28515625" style="40"/>
  </cols>
  <sheetData>
    <row r="2" spans="1:12" ht="15.75" customHeight="1" x14ac:dyDescent="0.2"/>
    <row r="3" spans="1:12" ht="15.75" customHeight="1" x14ac:dyDescent="0.2">
      <c r="A3" s="8"/>
    </row>
    <row r="4" spans="1:12" ht="15.75" customHeight="1" x14ac:dyDescent="0.2">
      <c r="A4" s="8"/>
    </row>
    <row r="5" spans="1:12" ht="15.75" customHeight="1" x14ac:dyDescent="0.2">
      <c r="A5" s="42" t="s">
        <v>39</v>
      </c>
      <c r="B5" s="41"/>
      <c r="C5" s="41"/>
      <c r="D5" s="41"/>
      <c r="K5" s="42"/>
    </row>
    <row r="6" spans="1:12" ht="33" customHeight="1" x14ac:dyDescent="0.2">
      <c r="A6" s="41"/>
      <c r="B6" s="41"/>
      <c r="C6" s="41"/>
      <c r="D6" s="41"/>
      <c r="E6" s="8"/>
      <c r="F6" s="8"/>
    </row>
    <row r="7" spans="1:12" ht="33" customHeight="1" x14ac:dyDescent="0.2">
      <c r="A7" s="137" t="s">
        <v>47</v>
      </c>
      <c r="B7" s="138"/>
      <c r="C7" s="138"/>
      <c r="D7" s="139"/>
      <c r="E7" s="8"/>
      <c r="F7" s="8"/>
    </row>
    <row r="8" spans="1:12" ht="29.45" customHeight="1" x14ac:dyDescent="0.2">
      <c r="A8" s="43" t="s">
        <v>32</v>
      </c>
      <c r="B8" s="43" t="s">
        <v>40</v>
      </c>
      <c r="C8" s="44" t="s">
        <v>41</v>
      </c>
      <c r="D8" s="91" t="s">
        <v>48</v>
      </c>
      <c r="E8" s="8"/>
      <c r="F8" s="8"/>
    </row>
    <row r="9" spans="1:12" ht="33" customHeight="1" x14ac:dyDescent="0.2">
      <c r="A9" s="45">
        <v>5</v>
      </c>
      <c r="B9" s="46" t="s">
        <v>42</v>
      </c>
      <c r="C9" s="47">
        <f>(80%+100%)/2</f>
        <v>0.9</v>
      </c>
      <c r="D9" s="54">
        <v>0.1</v>
      </c>
      <c r="E9" s="8"/>
      <c r="F9" s="8"/>
    </row>
    <row r="10" spans="1:12" ht="33" customHeight="1" x14ac:dyDescent="0.2">
      <c r="A10" s="45">
        <v>4</v>
      </c>
      <c r="B10" s="46" t="s">
        <v>43</v>
      </c>
      <c r="C10" s="47">
        <f>(51%+80%)/2</f>
        <v>0.65500000000000003</v>
      </c>
      <c r="D10" s="54">
        <v>0.05</v>
      </c>
      <c r="E10" s="51"/>
      <c r="F10" s="51"/>
      <c r="G10" s="48"/>
      <c r="H10" s="48"/>
      <c r="I10" s="48"/>
      <c r="J10" s="48"/>
      <c r="K10" s="48"/>
      <c r="L10" s="48"/>
    </row>
    <row r="11" spans="1:12" ht="33" customHeight="1" x14ac:dyDescent="0.2">
      <c r="A11" s="45">
        <v>3</v>
      </c>
      <c r="B11" s="49" t="s">
        <v>44</v>
      </c>
      <c r="C11" s="47">
        <f>(21%+50%)/2</f>
        <v>0.35499999999999998</v>
      </c>
      <c r="D11" s="54">
        <v>0.03</v>
      </c>
      <c r="E11" s="52"/>
      <c r="F11" s="8"/>
    </row>
    <row r="12" spans="1:12" ht="33" customHeight="1" x14ac:dyDescent="0.2">
      <c r="A12" s="45">
        <v>2</v>
      </c>
      <c r="B12" s="49" t="s">
        <v>45</v>
      </c>
      <c r="C12" s="47">
        <f>(6%+20%)/2</f>
        <v>0.13</v>
      </c>
      <c r="D12" s="54">
        <v>0.01</v>
      </c>
    </row>
    <row r="13" spans="1:12" ht="33" customHeight="1" x14ac:dyDescent="0.2">
      <c r="A13" s="45">
        <v>1</v>
      </c>
      <c r="B13" s="50" t="s">
        <v>46</v>
      </c>
      <c r="C13" s="47">
        <f>(0%+5%)/2</f>
        <v>2.5000000000000001E-2</v>
      </c>
      <c r="D13" s="53">
        <v>5.0000000000000001E-3</v>
      </c>
    </row>
    <row r="14" spans="1:12" ht="33" customHeight="1" x14ac:dyDescent="0.2">
      <c r="A14" s="45">
        <v>0</v>
      </c>
      <c r="B14" s="50" t="s">
        <v>46</v>
      </c>
      <c r="C14" s="47">
        <v>0</v>
      </c>
      <c r="D14" s="53">
        <v>0</v>
      </c>
    </row>
    <row r="15" spans="1:12" ht="33" customHeight="1" x14ac:dyDescent="0.2"/>
    <row r="16" spans="1:12" ht="33" customHeight="1" x14ac:dyDescent="0.2"/>
    <row r="17" ht="33" customHeight="1" x14ac:dyDescent="0.2"/>
    <row r="18" ht="33" customHeight="1" x14ac:dyDescent="0.2"/>
    <row r="19" ht="33" customHeight="1" x14ac:dyDescent="0.2"/>
    <row r="20" ht="33" customHeight="1" x14ac:dyDescent="0.2"/>
    <row r="21" ht="33" customHeight="1" x14ac:dyDescent="0.2"/>
    <row r="22" ht="33" customHeight="1" x14ac:dyDescent="0.2"/>
    <row r="23" ht="33" customHeight="1" x14ac:dyDescent="0.2"/>
    <row r="24" ht="33" customHeight="1" x14ac:dyDescent="0.2"/>
    <row r="25" ht="33" customHeight="1" x14ac:dyDescent="0.2"/>
    <row r="26" ht="33" customHeight="1" x14ac:dyDescent="0.2"/>
    <row r="27" ht="33" customHeight="1" x14ac:dyDescent="0.2"/>
    <row r="28" ht="33" customHeight="1" x14ac:dyDescent="0.2"/>
    <row r="29" ht="33" customHeight="1" x14ac:dyDescent="0.2"/>
    <row r="30" ht="33" customHeight="1" x14ac:dyDescent="0.2"/>
    <row r="31" ht="33" customHeight="1" x14ac:dyDescent="0.2"/>
    <row r="32"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sheetData>
  <sheetProtection selectLockedCells="1"/>
  <mergeCells count="1">
    <mergeCell ref="A7:D7"/>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Register</vt:lpstr>
      <vt:lpstr>Cost Matrix</vt:lpstr>
      <vt:lpstr>'Risk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Ollie Fallon</cp:lastModifiedBy>
  <cp:lastPrinted>2022-11-21T12:21:45Z</cp:lastPrinted>
  <dcterms:created xsi:type="dcterms:W3CDTF">2016-07-21T14:47:28Z</dcterms:created>
  <dcterms:modified xsi:type="dcterms:W3CDTF">2023-02-13T10:36:12Z</dcterms:modified>
</cp:coreProperties>
</file>