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
    </mc:Choice>
  </mc:AlternateContent>
  <bookViews>
    <workbookView xWindow="0" yWindow="0" windowWidth="28800" windowHeight="11100"/>
  </bookViews>
  <sheets>
    <sheet name="Cost Estimate" sheetId="1" r:id="rId1"/>
    <sheet name="PCD Summary" sheetId="12" r:id="rId2"/>
    <sheet name="Assumptions" sheetId="10" r:id="rId3"/>
    <sheet name="Risk" sheetId="8" r:id="rId4"/>
    <sheet name="Expenditure Profile" sheetId="6" r:id="rId5"/>
    <sheet name="Comparisons" sheetId="11" r:id="rId6"/>
  </sheets>
  <definedNames>
    <definedName name="_xlnm.Print_Area" localSheetId="2">Assumptions!$B$1:$AC$75</definedName>
    <definedName name="_xlnm.Print_Area" localSheetId="5">Comparisons!$B$1:$U$53</definedName>
    <definedName name="_xlnm.Print_Area" localSheetId="0">'Cost Estimate'!$B$1:$AD$94</definedName>
    <definedName name="_xlnm.Print_Area" localSheetId="4">'Expenditure Profile'!$B$1:$AB$64</definedName>
    <definedName name="_xlnm.Print_Area" localSheetId="1">'PCD Summary'!$A$1:$AB$33</definedName>
    <definedName name="_xlnm.Print_Area" localSheetId="3">Risk!$B$1:$AA$28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1" l="1"/>
  <c r="F21" i="11"/>
  <c r="G21" i="11"/>
  <c r="H21" i="11"/>
  <c r="K63" i="1"/>
  <c r="K65" i="1" s="1"/>
  <c r="K64" i="1"/>
  <c r="J64" i="1"/>
  <c r="K45" i="1"/>
  <c r="H25" i="11" l="1"/>
  <c r="G25" i="11"/>
  <c r="E78" i="1" l="1"/>
  <c r="K55" i="1" l="1"/>
  <c r="I23" i="12" s="1"/>
  <c r="J23" i="12" s="1"/>
  <c r="K54" i="1"/>
  <c r="K53" i="1"/>
  <c r="K52" i="1"/>
  <c r="K51" i="1"/>
  <c r="K50" i="1"/>
  <c r="K49" i="1"/>
  <c r="I17" i="12" s="1"/>
  <c r="J17" i="12" s="1"/>
  <c r="J14" i="12"/>
  <c r="J12" i="12"/>
  <c r="J10" i="12"/>
  <c r="D14" i="12"/>
  <c r="D12" i="12"/>
  <c r="D10" i="12"/>
  <c r="D8" i="12"/>
  <c r="D9" i="11"/>
  <c r="D7" i="11"/>
  <c r="E9" i="6"/>
  <c r="E7" i="6"/>
  <c r="E26" i="11" l="1"/>
  <c r="I21" i="12"/>
  <c r="J21" i="12" s="1"/>
  <c r="I19" i="12"/>
  <c r="J19" i="12" s="1"/>
  <c r="E15" i="10"/>
  <c r="E13" i="10"/>
  <c r="E11" i="10"/>
  <c r="E9" i="10"/>
  <c r="E7" i="10"/>
  <c r="K72" i="1" l="1"/>
  <c r="J28" i="12" s="1"/>
  <c r="F31" i="11" l="1"/>
  <c r="E13" i="6"/>
  <c r="K57" i="1"/>
  <c r="F18" i="11" s="1"/>
  <c r="F15" i="11" l="1"/>
  <c r="G15" i="11" s="1"/>
  <c r="H15" i="11" s="1"/>
  <c r="J56" i="1"/>
  <c r="K56" i="1" s="1"/>
  <c r="G31" i="11"/>
  <c r="H31" i="11" s="1"/>
  <c r="G18" i="11"/>
  <c r="H18" i="11" s="1"/>
  <c r="F17" i="11" l="1"/>
  <c r="G17" i="11" s="1"/>
  <c r="H17" i="11" s="1"/>
  <c r="G17" i="6"/>
  <c r="G18" i="6" s="1"/>
  <c r="G19" i="6" l="1"/>
  <c r="G20" i="6" s="1"/>
  <c r="G21" i="6" s="1"/>
  <c r="G22" i="6" s="1"/>
  <c r="G23" i="6" s="1"/>
  <c r="G24" i="6" s="1"/>
  <c r="G25" i="6" s="1"/>
  <c r="G26" i="6" s="1"/>
  <c r="G27" i="6" s="1"/>
  <c r="G28" i="6" s="1"/>
  <c r="G29" i="6" s="1"/>
  <c r="G30" i="6" s="1"/>
  <c r="G31" i="6" s="1"/>
  <c r="G32" i="6" s="1"/>
  <c r="I20" i="12"/>
  <c r="J20" i="12" s="1"/>
  <c r="K48" i="1" l="1"/>
  <c r="I18" i="12"/>
  <c r="J18" i="12" s="1"/>
  <c r="F16" i="11" l="1"/>
  <c r="G16" i="11" s="1"/>
  <c r="H16" i="11" s="1"/>
  <c r="J62" i="1"/>
  <c r="K62" i="1" s="1"/>
  <c r="J71" i="1"/>
  <c r="K71" i="1" s="1"/>
  <c r="K58" i="1"/>
  <c r="J63" i="1" l="1"/>
  <c r="J27" i="12"/>
  <c r="F24" i="11"/>
  <c r="G24" i="11" s="1"/>
  <c r="H24" i="11" s="1"/>
  <c r="F19" i="11"/>
  <c r="G19" i="11" s="1"/>
  <c r="H19" i="11" s="1"/>
  <c r="F20" i="11" l="1"/>
  <c r="G20" i="11" s="1"/>
  <c r="H20" i="11" s="1"/>
  <c r="J70" i="1" l="1"/>
  <c r="K70" i="1" s="1"/>
  <c r="F23" i="11" s="1"/>
  <c r="G23" i="11" s="1"/>
  <c r="H23" i="11" s="1"/>
  <c r="K68" i="1"/>
  <c r="K78" i="1" s="1"/>
  <c r="I22" i="12"/>
  <c r="J22" i="12" s="1"/>
  <c r="J25" i="12" s="1"/>
  <c r="J26" i="12" l="1"/>
  <c r="J30" i="12" s="1"/>
  <c r="K75" i="1"/>
  <c r="F22" i="11"/>
  <c r="K79" i="1" l="1"/>
  <c r="E11" i="6"/>
  <c r="G22" i="11"/>
  <c r="H22" i="11" s="1"/>
  <c r="F26" i="11"/>
  <c r="G26" i="11" s="1"/>
  <c r="H26" i="11"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70"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71"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72"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<sst xmlns="http://schemas.openxmlformats.org/spreadsheetml/2006/main" count="348" uniqueCount="214">
  <si>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</si>
  <si>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</si>
  <si>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</si>
  <si>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</si>
  <si>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</si>
  <si>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</si>
  <si>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</si>
  <si>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</si>
  <si>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</si>
  <si>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</si>
  <si>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</si>
  <si>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</si>
  <si>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</si>
  <si>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</si>
  <si>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</si>
  <si>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</si>
  <si>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</si>
  <si>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</si>
  <si>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</si>
  <si>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</si>
  <si>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</si>
  <si>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</si>
  <si>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</si>
  <si>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Road Rating:</t>
  </si>
  <si>
    <t xml:space="preserve">Risk </t>
  </si>
  <si>
    <t xml:space="preserve">Land take Required: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</si>
  <si>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</si>
  <si>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</si>
  <si>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</si>
  <si>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</si>
  <si>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</si>
  <si>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</si>
  <si>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</si>
  <si>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</si>
  <si>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</si>
  <si>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</si>
  <si>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</si>
  <si>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</si>
  <si>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</si>
  <si>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</si>
  <si>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</si>
  <si>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Cumulative Expenditure 
(€)</t>
  </si>
  <si>
    <t>Prepared by</t>
  </si>
  <si>
    <t>Checked by</t>
  </si>
  <si>
    <t xml:space="preserve">Note: </t>
  </si>
  <si>
    <t xml:space="preserve">Add-On Costs </t>
  </si>
  <si>
    <t>Total</t>
  </si>
  <si>
    <t>Sub-Total A - Construction Costs</t>
  </si>
  <si>
    <t xml:space="preserve">Sub-Total B - Add-On Costs </t>
  </si>
  <si>
    <t xml:space="preserve">Adjustments </t>
  </si>
  <si>
    <t xml:space="preserve">Total </t>
  </si>
  <si>
    <t>Unit</t>
  </si>
  <si>
    <t>Total Adjustments</t>
  </si>
  <si>
    <t xml:space="preserve">Commentary on Variances </t>
  </si>
  <si>
    <t>Ref</t>
  </si>
  <si>
    <t>Item</t>
  </si>
  <si>
    <t>€</t>
  </si>
  <si>
    <t xml:space="preserve">Programme Comparison </t>
  </si>
  <si>
    <t xml:space="preserve">Anticipated Programme Duration </t>
  </si>
  <si>
    <t>Project Risk</t>
  </si>
  <si>
    <t>Variance</t>
  </si>
  <si>
    <t>Preparation and Administration Costs</t>
  </si>
  <si>
    <t>Prepared By (Individual/Organisation):</t>
  </si>
  <si>
    <t>Estimate Assumptions, Exclusions and Inclusions</t>
  </si>
  <si>
    <t>Date Estimate Prepared:</t>
  </si>
  <si>
    <t xml:space="preserve">Base Date of Estimate: </t>
  </si>
  <si>
    <t xml:space="preserve">Traffic Management Related Costs </t>
  </si>
  <si>
    <t xml:space="preserve">Years and quarters stated are for illustrative purposes only. Please amend to suit the project duration. 
Expenditure Profile must be demonstrated quarterly unless otherwise agreed with NTA. </t>
  </si>
  <si>
    <t>Contingency</t>
  </si>
  <si>
    <t>Delivery and Construction Programme</t>
  </si>
  <si>
    <t>Total Costs (Cumulative)</t>
  </si>
  <si>
    <t>If costs vary more than 10% or a value advised by NTA from the last cost estimate please provide a commentary in the space below:</t>
  </si>
  <si>
    <t>Rev</t>
  </si>
  <si>
    <r>
      <t xml:space="preserve">Source of Cost Data </t>
    </r>
    <r>
      <rPr>
        <b/>
        <i/>
        <sz val="10"/>
        <color theme="0" tint="-0.34998626667073579"/>
        <rFont val="Lucida Sans"/>
        <family val="2"/>
      </rPr>
      <t>(Please provide a brief narrative on the source of cost data in the box below)</t>
    </r>
  </si>
  <si>
    <t>Add Inflation</t>
  </si>
  <si>
    <r>
      <t xml:space="preserve">VAT </t>
    </r>
    <r>
      <rPr>
        <i/>
        <sz val="10"/>
        <rFont val="Lucida Sans"/>
        <family val="2"/>
      </rPr>
      <t>on Construction Costs, TM and Associated Adjustment Costs</t>
    </r>
  </si>
  <si>
    <t>Inflation</t>
  </si>
  <si>
    <t xml:space="preserve">Rate Per Km (Excluding VAT) </t>
  </si>
  <si>
    <t xml:space="preserve">Rate Per Km (Including VAT) </t>
  </si>
  <si>
    <t xml:space="preserve">Project / Contract Code: </t>
  </si>
  <si>
    <t xml:space="preserve">Other Relevant Project Information: </t>
  </si>
  <si>
    <t>Other Project Costs</t>
  </si>
  <si>
    <t xml:space="preserve">Estimate Comparison </t>
  </si>
  <si>
    <t>Estimate Comparison</t>
  </si>
  <si>
    <t>Project / Contract Code:</t>
  </si>
  <si>
    <t>Grant Application Cost Estimate</t>
  </si>
  <si>
    <r>
      <t xml:space="preserve">VAT </t>
    </r>
    <r>
      <rPr>
        <i/>
        <sz val="10"/>
        <rFont val="Lucida Sans"/>
        <family val="2"/>
      </rPr>
      <t xml:space="preserve">on Land and Property </t>
    </r>
  </si>
  <si>
    <t xml:space="preserve">https://www.revenue.ie/en/vat/vat-on-property-and-construction/vat-and-the-supply-of-property/index.aspx </t>
  </si>
  <si>
    <r>
      <t xml:space="preserve">VAT </t>
    </r>
    <r>
      <rPr>
        <i/>
        <sz val="10"/>
        <rFont val="Lucida Sans"/>
        <family val="2"/>
      </rPr>
      <t>on Preparation and Administration Costs</t>
    </r>
  </si>
  <si>
    <t>Prepared By (Individual/Organisation)</t>
  </si>
  <si>
    <t xml:space="preserve">Please include details of known key project risks. 
(Additional rows to be added as required)
Please rank risks in order of severity with 5 being most severe.  </t>
  </si>
  <si>
    <t xml:space="preserve">Rank </t>
  </si>
  <si>
    <t>Site Clearance</t>
  </si>
  <si>
    <t>Fencing</t>
  </si>
  <si>
    <t>Road Restraint Systems</t>
  </si>
  <si>
    <t>Earthworks</t>
  </si>
  <si>
    <t>Drainage</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</si>
  <si>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</si>
  <si>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</si>
  <si>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</si>
  <si>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</si>
  <si>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</si>
  <si>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</si>
  <si>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</si>
  <si>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</si>
  <si>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Approving Authority:</t>
  </si>
  <si>
    <t>Construction Costs</t>
  </si>
  <si>
    <t xml:space="preserve">Feasibility Working Cost Estimate Template </t>
  </si>
  <si>
    <t>Feasibility Working Cost Estimate</t>
  </si>
  <si>
    <t>Total Feasibility Working Cost Estimate:</t>
  </si>
  <si>
    <t xml:space="preserve">Total Feasibility Working Cost Estimate Exclusive of VAT </t>
  </si>
  <si>
    <t xml:space="preserve">Total Feasibility Working Cost Estimate Inclusive of VAT </t>
  </si>
  <si>
    <t xml:space="preserve">Costs are considered to include all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</si>
  <si>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</si>
  <si>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Option Comparison Cost Estimate</t>
  </si>
  <si>
    <t xml:space="preserve">Any other relevant information, general assumptions, exclusions or inclusions that have been used to develop the cost estimate shall be included in this section. </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</si>
  <si>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</si>
  <si>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</si>
  <si>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</si>
  <si>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</si>
  <si>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</si>
  <si>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</si>
  <si>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</si>
  <si>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</si>
  <si>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</si>
  <si>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</si>
  <si>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</si>
  <si>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</si>
  <si>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</si>
  <si>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Preliminaries Including Site Compounds (excluding traffic management)</t>
  </si>
  <si>
    <t>PCD Summary</t>
  </si>
  <si>
    <t xml:space="preserve">Total (excluding VAT) </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</si>
  <si>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</si>
  <si>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</si>
  <si>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</si>
  <si>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</si>
  <si>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</si>
  <si>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</si>
  <si>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</si>
  <si>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</si>
  <si>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</si>
  <si>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t>
  </si>
  <si>
    <r>
      <t xml:space="preserve">Add Contingency </t>
    </r>
    <r>
      <rPr>
        <i/>
        <sz val="10"/>
        <color theme="1"/>
        <rFont val="Lucida Sans"/>
        <family val="2"/>
      </rPr>
      <t>(001_B123_CC_CMG)</t>
    </r>
  </si>
  <si>
    <t>Sally Gate - South Dublin Council</t>
  </si>
  <si>
    <t>South Dublin</t>
  </si>
  <si>
    <t>NTA</t>
  </si>
  <si>
    <t>DLR/22/0015G</t>
  </si>
  <si>
    <t>R5 - Navan Road - Dublin</t>
  </si>
  <si>
    <t>Q3 2022</t>
  </si>
  <si>
    <t>*****</t>
  </si>
  <si>
    <t>Guidance Notes</t>
  </si>
  <si>
    <t>* All cells in purple - input is required</t>
  </si>
  <si>
    <t>Sponsoring Agency (SA) to list out the project title</t>
  </si>
  <si>
    <t>SA confirm the project code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</si>
  <si>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</si>
  <si>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</si>
  <si>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Footpath</t>
  </si>
  <si>
    <t>SA to confirm the length: SA to confirm the rating by selecting the cell (dropdown to select)</t>
  </si>
  <si>
    <t>Q1 2023</t>
  </si>
  <si>
    <t xml:space="preserve">New Footpath &amp; Public Lighting </t>
  </si>
  <si>
    <t>Identify location - include co-ordinates if available</t>
  </si>
  <si>
    <t>SA to confirm width: SA to confirm if land take is required</t>
  </si>
  <si>
    <t>SA to confirm potential start on site (Quarter): SA to confirm estimated construction period</t>
  </si>
  <si>
    <t>SA to outline (brief) project scope of works</t>
  </si>
  <si>
    <t>item</t>
  </si>
  <si>
    <t>iten</t>
  </si>
  <si>
    <t>Sally Gate</t>
  </si>
  <si>
    <t>Michael Bunny</t>
  </si>
  <si>
    <t>SA to sign off (2 parties within their organisation)</t>
  </si>
  <si>
    <t>SA to confirm admin costs (design teams etc …)</t>
  </si>
  <si>
    <t>SA to allow costs (estimate) for TM (if applicable to there project)</t>
  </si>
  <si>
    <t>23% applies to preparation costs (design teams as an example): No VAT should be applied if design is in-house with the SA</t>
  </si>
  <si>
    <t>SA to note - certain VAT rules apply to land take - refer to the link in line C54 to determine if VAT is applicable to your project</t>
  </si>
  <si>
    <t>13.5% VAT is applied to the construction estimate / Traffic MGT / inflation allowance / contingency allowance</t>
  </si>
  <si>
    <t>SA to confirm elemental costs</t>
  </si>
  <si>
    <t>No action required - the text is carried forward automatically from the Cost Estimate tab</t>
  </si>
  <si>
    <t>SA to give as much information as possible</t>
  </si>
  <si>
    <t>Construction cost estimate is based on similar works (recent tender returns). The Local Authroity are satisfied the project can be delivered for the estimated construction cost as outlined</t>
  </si>
  <si>
    <t>SA to give information on the programme</t>
  </si>
  <si>
    <t>Tender process for construction will be issued in early November 2022 at the latest. Works on site to commence in early 2023 and complete scheme in quarter 2 of 2023 (estimated construction time period to be 4 months)</t>
  </si>
  <si>
    <t>SA on consultants etc …..</t>
  </si>
  <si>
    <t>Scheme has been designed in Q3 of 2022, the lead design team is ********* Ltd.</t>
  </si>
  <si>
    <t xml:space="preserve">Traffic management (TM) costs are included into the estimate - TM costs will also be included into the tender documents for pricing / inclusion. </t>
  </si>
  <si>
    <t>SA to give as much details as possible on land take / agreements etc … to determine cost accuracy</t>
  </si>
  <si>
    <t>SA to inlcude for TM if applicable to the proejct scope</t>
  </si>
  <si>
    <t>Public opposition (disturbance)</t>
  </si>
  <si>
    <t>Archaeology - Project is near old monastery</t>
  </si>
  <si>
    <t>Unknown services</t>
  </si>
  <si>
    <t>Irish Water - additional scope</t>
  </si>
  <si>
    <t>SA to identify risks (high level summary) - put risks in category (5 been the most severity)</t>
  </si>
  <si>
    <t>SA to confirm figure from Cost Estimate Tab - Figure is to Include VAT</t>
  </si>
  <si>
    <t>S Gate</t>
  </si>
  <si>
    <t>M Bunny</t>
  </si>
  <si>
    <t>SA to input figure - example purpose the programme is estimated 4 months with a start estimated in Q1 2023 (example purposes we are assuiming start date of February 2023)</t>
  </si>
  <si>
    <t>Add VAT @ 13.5%</t>
  </si>
  <si>
    <t>SA to confirm</t>
  </si>
  <si>
    <t>Add VAT @ 23%</t>
  </si>
  <si>
    <t>Add VAT on Land (If Applicable)</t>
  </si>
  <si>
    <t>Total Costs (Including VAT)</t>
  </si>
  <si>
    <t>SA to confirm (programme)</t>
  </si>
  <si>
    <t>If costs are greater than 10% (increase from Preliminary Cost Estimate) - a detailed explanation is required by the SA</t>
  </si>
  <si>
    <t>Sally Gates</t>
  </si>
  <si>
    <t>Area is identified - cost negotiations are still on-going with the relevant parties</t>
  </si>
  <si>
    <t>m2</t>
  </si>
  <si>
    <t>HA</t>
  </si>
  <si>
    <t>*** Figures are illustrative ***</t>
  </si>
  <si>
    <t>SA to include if applicable pending Revenue rules</t>
  </si>
  <si>
    <t xml:space="preserve">Total Grant Application Cost Estimate (Including VAT) </t>
  </si>
  <si>
    <t>SA to update the contingency calculator (form 001_B123) - total cost is based on Sub-total A+B+Inflation</t>
  </si>
  <si>
    <t>Per Cent for Art Scheme</t>
  </si>
  <si>
    <t>SA to review web link for proposed maximum limits. Cell K64 to be amended as necessary.</t>
  </si>
  <si>
    <t>* NTA templates are locked - In certain circumstances if the templates are to be unlocked for editing (additional lines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</si>
  <si>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</si>
  <si>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SA to confirm if inflation needs to be applied - example, if works were not to happen until Q2 2023, NTA would recommend applying % cost - say 5% for example purpose (Inflation calc does not include for Land take)
If 'Item' is selected in cell I62 then 100% should be applied in cell G62  -</t>
    </r>
    <r>
      <rPr>
        <b/>
        <sz val="10"/>
        <color rgb="FFFF0000"/>
        <rFont val="Lucida Sans"/>
        <family val="2"/>
      </rPr>
      <t xml:space="preserve"> Refer to the NTA bulletin for guidance on inflation allowances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</si>
</sst>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2]\ #,##0.00;\-[$€-2]\ #,##0.00"/>
    <numFmt numFmtId="169" formatCode="dd/mm/yyyy;@"/>
  </numFmts>
  <fonts count="37" x14ac:knownFonts="1">
    <font>
      <sz val="11"/>
      <color theme="1"/>
      <name val="Calibri"/>
      <family val="2"/>
      <scheme val="minor"/>
    </font>
    <font>
      <sz val="11"/>
      <color theme="1"/>
      <name val="Calibri"/>
      <family val="2"/>
      <scheme val="minor"/>
    </font>
    <font>
      <sz val="8"/>
      <color rgb="FF000000"/>
      <name val="Segoe UI"/>
      <family val="2"/>
    </font>
    <font>
      <b/>
      <u/>
      <sz val="16"/>
      <color rgb="FF3C0A82"/>
      <name val="Lucida Sans"/>
      <family val="2"/>
    </font>
    <font>
      <sz val="10"/>
      <color theme="1"/>
      <name val="Lucida Sans"/>
      <family val="2"/>
    </font>
    <font>
      <b/>
      <sz val="10"/>
      <color theme="1"/>
      <name val="Lucida Sans"/>
      <family val="2"/>
    </font>
    <font>
      <b/>
      <sz val="10"/>
      <color theme="0"/>
      <name val="Lucida Sans"/>
      <family val="2"/>
    </font>
    <font>
      <b/>
      <u/>
      <sz val="10"/>
      <color theme="1"/>
      <name val="Lucida Sans"/>
      <family val="2"/>
    </font>
    <font>
      <sz val="11"/>
      <color theme="1"/>
      <name val="Lucida Sans"/>
      <family val="2"/>
    </font>
    <font>
      <sz val="12"/>
      <color theme="1"/>
      <name val="Lucida Sans"/>
      <family val="2"/>
    </font>
    <font>
      <b/>
      <sz val="12"/>
      <color theme="0"/>
      <name val="Lucida Sans"/>
      <family val="2"/>
    </font>
    <font>
      <b/>
      <sz val="12"/>
      <color theme="1"/>
      <name val="Lucida Sans"/>
      <family val="2"/>
    </font>
    <font>
      <b/>
      <sz val="11"/>
      <color theme="1"/>
      <name val="Lucida Sans"/>
      <family val="2"/>
    </font>
    <font>
      <sz val="10"/>
      <color theme="0"/>
      <name val="Lucida Sans"/>
      <family val="2"/>
    </font>
    <font>
      <sz val="10"/>
      <name val="Lucida Sans"/>
      <family val="2"/>
    </font>
    <font>
      <i/>
      <sz val="10"/>
      <name val="Lucida Sans"/>
      <family val="2"/>
    </font>
    <font>
      <b/>
      <i/>
      <sz val="10"/>
      <color theme="0" tint="-0.34998626667073579"/>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
      <b/>
      <sz val="11"/>
      <color theme="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sz val="10"/>
      <color rgb="FF0070C0"/>
      <name val="Lucida Sans"/>
      <family val="2"/>
    </font>
    <font>
      <sz val="11"/>
      <color rgb="FF0070C0"/>
      <name val="Lucida Sans"/>
      <family val="2"/>
    </font>
    <font>
      <b/>
      <sz val="12"/>
      <color rgb="FF0070C0"/>
      <name val="Lucida Sans"/>
      <family val="2"/>
    </font>
    <font>
      <b/>
      <sz val="10"/>
      <name val="Lucida Sans"/>
      <family val="2"/>
    </font>
    <font>
      <b/>
      <sz val="11"/>
      <name val="Calibri"/>
      <family val="2"/>
      <scheme val="minor"/>
    </font>
    <font>
      <sz val="10"/>
      <color rgb="FFFF0000"/>
      <name val="Lucida Sans"/>
      <family val="2"/>
    </font>
    <font>
      <b/>
      <sz val="10"/>
      <color rgb="FFFF0000"/>
      <name val="Lucida Sans"/>
      <family val="2"/>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11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thin">
        <color auto="1"/>
      </right>
      <top/>
      <bottom/>
      <diagonal/>
    </border>
    <border>
      <left style="thin">
        <color rgb="FF3C0A82"/>
      </left>
      <right style="thin">
        <color rgb="FF3C0A82"/>
      </right>
      <top style="thin">
        <color rgb="FF3C0A82"/>
      </top>
      <bottom style="thin">
        <color auto="1"/>
      </bottom>
      <diagonal/>
    </border>
    <border>
      <left style="thin">
        <color rgb="FF3C0A82"/>
      </left>
      <right/>
      <top style="thin">
        <color auto="1"/>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style="medium">
        <color rgb="FF3C0A82"/>
      </left>
      <right/>
      <top style="thin">
        <color auto="1"/>
      </top>
      <bottom style="thin">
        <color auto="1"/>
      </bottom>
      <diagonal/>
    </border>
    <border>
      <left/>
      <right style="medium">
        <color rgb="FF3C0A82"/>
      </right>
      <top style="thin">
        <color auto="1"/>
      </top>
      <bottom style="thin">
        <color auto="1"/>
      </bottom>
      <diagonal/>
    </border>
    <border>
      <left style="thin">
        <color auto="1"/>
      </left>
      <right style="medium">
        <color rgb="FF3C0A82"/>
      </right>
      <top/>
      <bottom style="thin">
        <color auto="1"/>
      </bottom>
      <diagonal/>
    </border>
    <border>
      <left/>
      <right style="medium">
        <color rgb="FF3C0A82"/>
      </right>
      <top/>
      <bottom/>
      <diagonal/>
    </border>
    <border>
      <left style="medium">
        <color rgb="FF3C0A82"/>
      </left>
      <right/>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style="medium">
        <color rgb="FF3C0A82"/>
      </right>
      <top style="medium">
        <color indexed="64"/>
      </top>
      <bottom style="medium">
        <color indexed="64"/>
      </bottom>
      <diagonal/>
    </border>
    <border>
      <left style="medium">
        <color rgb="FF3C0A82"/>
      </left>
      <right style="thin">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thin">
        <color rgb="FF3C0A82"/>
      </left>
      <right style="thin">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medium">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medium">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style="medium">
        <color rgb="FF3C0A82"/>
      </bottom>
      <diagonal/>
    </border>
    <border>
      <left style="thin">
        <color rgb="FF3C0A82"/>
      </left>
      <right/>
      <top style="medium">
        <color rgb="FF3C0A82"/>
      </top>
      <bottom style="thin">
        <color auto="1"/>
      </bottom>
      <diagonal/>
    </border>
    <border>
      <left style="medium">
        <color rgb="FF3C0A82"/>
      </left>
      <right style="thin">
        <color rgb="FF3C0A82"/>
      </right>
      <top style="thin">
        <color rgb="FF3C0A82"/>
      </top>
      <bottom style="medium">
        <color rgb="FF3C0A82"/>
      </bottom>
      <diagonal/>
    </border>
    <border>
      <left/>
      <right/>
      <top style="thin">
        <color rgb="FF3C0A82"/>
      </top>
      <bottom/>
      <diagonal/>
    </border>
    <border>
      <left style="thin">
        <color rgb="FF3C0A82"/>
      </left>
      <right/>
      <top/>
      <bottom style="thin">
        <color rgb="FF3C0A82"/>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rgb="FF3C0A82"/>
      </left>
      <right/>
      <top style="thin">
        <color rgb="FF3C0A82"/>
      </top>
      <bottom/>
      <diagonal/>
    </border>
    <border>
      <left/>
      <right style="medium">
        <color rgb="FF3C0A82"/>
      </right>
      <top style="thin">
        <color rgb="FF3C0A82"/>
      </top>
      <bottom/>
      <diagonal/>
    </border>
    <border>
      <left/>
      <right style="medium">
        <color rgb="FF3C0A82"/>
      </right>
      <top/>
      <bottom style="thin">
        <color rgb="FF3C0A82"/>
      </bottom>
      <diagonal/>
    </border>
    <border>
      <left style="medium">
        <color rgb="FF3C0A82"/>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top/>
      <bottom/>
      <diagonal/>
    </border>
    <border>
      <left style="thin">
        <color rgb="FF3C0A82"/>
      </left>
      <right/>
      <top/>
      <bottom style="thin">
        <color auto="1"/>
      </bottom>
      <diagonal/>
    </border>
    <border>
      <left/>
      <right style="medium">
        <color rgb="FF3C0A82"/>
      </right>
      <top/>
      <bottom style="thin">
        <color auto="1"/>
      </bottom>
      <diagonal/>
    </border>
    <border>
      <left style="thin">
        <color auto="1"/>
      </left>
      <right style="medium">
        <color indexed="64"/>
      </right>
      <top style="thin">
        <color auto="1"/>
      </top>
      <bottom style="thin">
        <color auto="1"/>
      </bottom>
      <diagonal/>
    </border>
    <border>
      <left style="thin">
        <color indexed="64"/>
      </left>
      <right/>
      <top style="thin">
        <color auto="1"/>
      </top>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506">
    <xf numFmtId="0" fontId="0" fillId="0" borderId="0" xfId="0"/>
    <xf numFmtId="0" fontId="4" fillId="2" borderId="0" xfId="0" applyFont="1" applyFill="1" applyAlignment="1">
      <alignment vertical="center" wrapText="1"/>
    </xf>
    <xf numFmtId="0" fontId="4" fillId="2" borderId="30" xfId="0" applyFont="1" applyFill="1" applyBorder="1" applyAlignment="1">
      <alignment vertical="center" wrapText="1"/>
    </xf>
    <xf numFmtId="0" fontId="4" fillId="2" borderId="29" xfId="0" applyFont="1" applyFill="1" applyBorder="1" applyAlignment="1">
      <alignment vertical="center" wrapText="1"/>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5"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center" vertical="center" wrapText="1"/>
    </xf>
    <xf numFmtId="0" fontId="4" fillId="2" borderId="8" xfId="0" applyFont="1" applyFill="1" applyBorder="1" applyAlignment="1">
      <alignment vertical="center" wrapText="1"/>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0" fontId="5" fillId="2" borderId="0" xfId="0" applyFont="1" applyFill="1"/>
    <xf numFmtId="0" fontId="5" fillId="2" borderId="0" xfId="0" applyFont="1" applyFill="1" applyAlignment="1">
      <alignment horizontal="center"/>
    </xf>
    <xf numFmtId="0" fontId="5" fillId="0" borderId="0" xfId="0" applyFont="1" applyAlignment="1">
      <alignment horizontal="center"/>
    </xf>
    <xf numFmtId="0" fontId="5" fillId="0" borderId="0" xfId="0" applyFont="1"/>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0" xfId="0" applyFont="1" applyFill="1" applyBorder="1" applyAlignment="1">
      <alignment horizontal="center"/>
    </xf>
    <xf numFmtId="0" fontId="4" fillId="2" borderId="29" xfId="0" applyFont="1" applyFill="1" applyBorder="1" applyAlignment="1">
      <alignment horizontal="center"/>
    </xf>
    <xf numFmtId="0" fontId="5" fillId="0" borderId="69" xfId="0" applyFont="1" applyBorder="1" applyAlignment="1">
      <alignment horizontal="left" vertical="center" wrapText="1"/>
    </xf>
    <xf numFmtId="0" fontId="5" fillId="2" borderId="30" xfId="0" applyFont="1" applyFill="1" applyBorder="1" applyAlignment="1">
      <alignment horizontal="left" vertical="center"/>
    </xf>
    <xf numFmtId="166" fontId="4" fillId="2" borderId="29" xfId="0" applyNumberFormat="1" applyFont="1" applyFill="1" applyBorder="1" applyAlignment="1">
      <alignment horizontal="center" vertical="center"/>
    </xf>
    <xf numFmtId="0" fontId="5" fillId="2" borderId="30" xfId="0" applyFont="1" applyFill="1" applyBorder="1" applyAlignment="1">
      <alignment horizontal="left"/>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76" xfId="0" applyFont="1" applyFill="1" applyBorder="1" applyAlignment="1">
      <alignment vertical="center" wrapText="1"/>
    </xf>
    <xf numFmtId="0" fontId="4" fillId="2" borderId="73" xfId="0" applyFont="1" applyFill="1" applyBorder="1" applyAlignment="1">
      <alignment vertical="center" wrapText="1"/>
    </xf>
    <xf numFmtId="0" fontId="4" fillId="2" borderId="75" xfId="0" applyFont="1" applyFill="1" applyBorder="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11" fillId="2" borderId="0" xfId="0" applyFont="1" applyFill="1" applyAlignment="1">
      <alignment vertical="center" wrapText="1"/>
    </xf>
    <xf numFmtId="0" fontId="12" fillId="2" borderId="15" xfId="0" applyFont="1" applyFill="1" applyBorder="1" applyAlignment="1">
      <alignment vertical="center" wrapText="1"/>
    </xf>
    <xf numFmtId="0" fontId="8" fillId="2" borderId="15" xfId="0" applyFont="1" applyFill="1" applyBorder="1" applyAlignment="1">
      <alignment vertical="center" wrapText="1"/>
    </xf>
    <xf numFmtId="0" fontId="12" fillId="2" borderId="0" xfId="0" applyFont="1" applyFill="1" applyAlignment="1">
      <alignment vertical="center" wrapText="1"/>
    </xf>
    <xf numFmtId="0" fontId="8" fillId="0" borderId="0" xfId="0" applyFont="1"/>
    <xf numFmtId="0" fontId="8"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xf numFmtId="0" fontId="8" fillId="2" borderId="0" xfId="0" applyFont="1" applyFill="1" applyAlignment="1">
      <alignment horizontal="center"/>
    </xf>
    <xf numFmtId="0" fontId="13" fillId="4" borderId="43" xfId="0" applyFont="1" applyFill="1" applyBorder="1" applyAlignment="1">
      <alignment horizontal="center"/>
    </xf>
    <xf numFmtId="0" fontId="13" fillId="4" borderId="44" xfId="0" applyFont="1" applyFill="1" applyBorder="1" applyAlignment="1">
      <alignment horizontal="center"/>
    </xf>
    <xf numFmtId="0" fontId="13" fillId="4" borderId="30" xfId="0" applyFont="1" applyFill="1" applyBorder="1" applyAlignment="1">
      <alignment horizontal="center"/>
    </xf>
    <xf numFmtId="0" fontId="13" fillId="4" borderId="0" xfId="0" applyFont="1" applyFill="1" applyAlignment="1">
      <alignment horizontal="center"/>
    </xf>
    <xf numFmtId="0" fontId="13" fillId="4" borderId="29" xfId="0" applyFont="1" applyFill="1" applyBorder="1" applyAlignment="1">
      <alignment horizontal="center"/>
    </xf>
    <xf numFmtId="0" fontId="5" fillId="0" borderId="22" xfId="0" applyFont="1" applyBorder="1" applyAlignment="1">
      <alignment horizontal="center" vertical="center" wrapText="1"/>
    </xf>
    <xf numFmtId="0" fontId="4" fillId="0" borderId="34" xfId="0" applyFont="1" applyBorder="1" applyAlignment="1">
      <alignment horizontal="center" vertical="center"/>
    </xf>
    <xf numFmtId="166" fontId="0" fillId="0" borderId="18" xfId="0" applyNumberFormat="1" applyBorder="1" applyAlignment="1">
      <alignment horizontal="center" vertical="center"/>
    </xf>
    <xf numFmtId="166" fontId="4" fillId="2" borderId="36" xfId="0" applyNumberFormat="1" applyFont="1" applyFill="1" applyBorder="1" applyAlignment="1">
      <alignment horizontal="center" vertical="center"/>
    </xf>
    <xf numFmtId="166" fontId="4" fillId="2" borderId="37" xfId="0" applyNumberFormat="1" applyFont="1" applyFill="1" applyBorder="1" applyAlignment="1">
      <alignment horizontal="center" vertical="center"/>
    </xf>
    <xf numFmtId="0" fontId="4" fillId="3" borderId="18" xfId="0" applyFont="1" applyFill="1" applyBorder="1" applyAlignment="1">
      <alignment horizontal="center" vertical="center"/>
    </xf>
    <xf numFmtId="1" fontId="0" fillId="0" borderId="18" xfId="0" applyNumberForma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center" vertical="center" wrapText="1"/>
    </xf>
    <xf numFmtId="0" fontId="5" fillId="2" borderId="42" xfId="0" applyFont="1" applyFill="1" applyBorder="1" applyAlignment="1">
      <alignment horizontal="left" vertical="center"/>
    </xf>
    <xf numFmtId="0" fontId="5" fillId="2" borderId="43" xfId="0" applyFont="1" applyFill="1" applyBorder="1" applyAlignment="1">
      <alignment horizontal="center" vertical="center" wrapText="1"/>
    </xf>
    <xf numFmtId="166" fontId="4" fillId="2" borderId="43" xfId="0" applyNumberFormat="1" applyFont="1" applyFill="1" applyBorder="1" applyAlignment="1">
      <alignment horizontal="center" vertical="center"/>
    </xf>
    <xf numFmtId="166" fontId="4" fillId="2" borderId="44" xfId="0" applyNumberFormat="1" applyFont="1" applyFill="1" applyBorder="1" applyAlignment="1">
      <alignment horizontal="center" vertical="center"/>
    </xf>
    <xf numFmtId="0" fontId="8" fillId="0" borderId="0" xfId="0" applyFont="1" applyAlignment="1">
      <alignment horizontal="center"/>
    </xf>
    <xf numFmtId="166" fontId="4" fillId="0" borderId="18" xfId="0" applyNumberFormat="1" applyFont="1" applyBorder="1" applyAlignment="1">
      <alignment horizontal="center" vertical="center"/>
    </xf>
    <xf numFmtId="0" fontId="4" fillId="0" borderId="18" xfId="0" applyFont="1" applyBorder="1" applyAlignment="1">
      <alignment horizontal="center" vertical="center"/>
    </xf>
    <xf numFmtId="0" fontId="4" fillId="2" borderId="35" xfId="0" applyFont="1" applyFill="1" applyBorder="1" applyAlignment="1">
      <alignment horizontal="center" vertical="center"/>
    </xf>
    <xf numFmtId="0" fontId="5" fillId="0" borderId="18" xfId="0" applyFont="1" applyBorder="1" applyAlignment="1">
      <alignment horizontal="center" vertical="center" wrapText="1"/>
    </xf>
    <xf numFmtId="0" fontId="6" fillId="4" borderId="42" xfId="0" applyFont="1" applyFill="1" applyBorder="1" applyAlignment="1">
      <alignment horizontal="left"/>
    </xf>
    <xf numFmtId="0" fontId="6" fillId="4" borderId="89" xfId="0" applyFont="1" applyFill="1" applyBorder="1" applyAlignment="1">
      <alignment horizontal="center"/>
    </xf>
    <xf numFmtId="0" fontId="6" fillId="4" borderId="92" xfId="0" applyFont="1" applyFill="1" applyBorder="1" applyAlignment="1">
      <alignment horizontal="center"/>
    </xf>
    <xf numFmtId="0" fontId="6" fillId="4" borderId="28" xfId="0" applyFont="1" applyFill="1" applyBorder="1" applyAlignment="1">
      <alignment horizontal="center"/>
    </xf>
    <xf numFmtId="0" fontId="4" fillId="2" borderId="51"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6" fillId="4" borderId="57" xfId="0" applyFont="1" applyFill="1" applyBorder="1" applyAlignment="1">
      <alignment horizontal="center"/>
    </xf>
    <xf numFmtId="0" fontId="6" fillId="4" borderId="40" xfId="0" applyFont="1" applyFill="1" applyBorder="1" applyAlignment="1">
      <alignment horizontal="center"/>
    </xf>
    <xf numFmtId="0" fontId="6" fillId="4" borderId="41" xfId="0" applyFont="1" applyFill="1" applyBorder="1" applyAlignment="1">
      <alignment horizontal="center"/>
    </xf>
    <xf numFmtId="9" fontId="0" fillId="0" borderId="22" xfId="2" applyFont="1" applyBorder="1" applyAlignment="1">
      <alignment horizontal="center" vertical="center"/>
    </xf>
    <xf numFmtId="166" fontId="4" fillId="3" borderId="18" xfId="2" applyNumberFormat="1" applyFont="1" applyFill="1" applyBorder="1" applyAlignment="1" applyProtection="1">
      <alignment vertical="center" wrapText="1"/>
      <protection locked="0"/>
    </xf>
    <xf numFmtId="166" fontId="4" fillId="3" borderId="18" xfId="0" applyNumberFormat="1" applyFont="1" applyFill="1" applyBorder="1" applyAlignment="1" applyProtection="1">
      <alignment vertical="center" wrapText="1"/>
      <protection locked="0"/>
    </xf>
    <xf numFmtId="0" fontId="4" fillId="3" borderId="34"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vertical="center" wrapText="1"/>
      <protection locked="0"/>
    </xf>
    <xf numFmtId="0" fontId="4" fillId="3" borderId="71"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14" fontId="4" fillId="3" borderId="70" xfId="0" applyNumberFormat="1" applyFont="1" applyFill="1" applyBorder="1" applyAlignment="1" applyProtection="1">
      <alignment horizontal="center"/>
      <protection locked="0"/>
    </xf>
    <xf numFmtId="166" fontId="4" fillId="3" borderId="18"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14" fontId="4" fillId="3" borderId="22" xfId="0" applyNumberFormat="1" applyFont="1" applyFill="1" applyBorder="1" applyAlignment="1" applyProtection="1">
      <alignment horizontal="center"/>
      <protection locked="0"/>
    </xf>
    <xf numFmtId="0" fontId="4" fillId="3" borderId="78"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63" xfId="0" applyFont="1" applyFill="1" applyBorder="1" applyAlignment="1" applyProtection="1">
      <alignment horizontal="center"/>
      <protection locked="0"/>
    </xf>
    <xf numFmtId="0" fontId="4" fillId="2" borderId="18"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00" xfId="0" applyFont="1" applyFill="1" applyBorder="1" applyAlignment="1">
      <alignment vertical="center" wrapText="1"/>
    </xf>
    <xf numFmtId="0" fontId="4" fillId="2" borderId="101" xfId="0" applyFont="1" applyFill="1" applyBorder="1" applyAlignment="1">
      <alignment vertical="center" wrapText="1"/>
    </xf>
    <xf numFmtId="0" fontId="4" fillId="2" borderId="102" xfId="0" applyFont="1" applyFill="1" applyBorder="1" applyAlignment="1">
      <alignment vertical="center" wrapText="1"/>
    </xf>
    <xf numFmtId="0" fontId="5" fillId="2" borderId="103" xfId="0" applyFont="1" applyFill="1" applyBorder="1" applyAlignment="1">
      <alignment horizontal="right" vertical="center" wrapText="1"/>
    </xf>
    <xf numFmtId="0" fontId="6" fillId="4" borderId="104" xfId="0" applyFont="1" applyFill="1" applyBorder="1" applyAlignment="1">
      <alignment vertical="center"/>
    </xf>
    <xf numFmtId="0" fontId="6" fillId="4" borderId="104" xfId="0" applyFont="1" applyFill="1" applyBorder="1" applyAlignment="1">
      <alignment vertical="center" wrapText="1"/>
    </xf>
    <xf numFmtId="0" fontId="6" fillId="4" borderId="105" xfId="0" applyFont="1" applyFill="1" applyBorder="1" applyAlignment="1">
      <alignment vertical="center" wrapText="1"/>
    </xf>
    <xf numFmtId="0" fontId="4" fillId="2" borderId="107" xfId="0" applyFont="1" applyFill="1" applyBorder="1" applyAlignment="1">
      <alignment vertical="center" wrapText="1"/>
    </xf>
    <xf numFmtId="0" fontId="4" fillId="2" borderId="104" xfId="0" applyFont="1" applyFill="1" applyBorder="1" applyAlignment="1">
      <alignment vertical="center" wrapText="1"/>
    </xf>
    <xf numFmtId="0" fontId="4" fillId="2" borderId="104" xfId="0" applyFont="1" applyFill="1" applyBorder="1" applyAlignment="1">
      <alignment vertical="center"/>
    </xf>
    <xf numFmtId="0" fontId="4" fillId="2" borderId="105" xfId="0" applyFont="1" applyFill="1" applyBorder="1" applyAlignment="1">
      <alignment vertical="center" wrapText="1"/>
    </xf>
    <xf numFmtId="0" fontId="4" fillId="2" borderId="108" xfId="0" applyFont="1" applyFill="1" applyBorder="1" applyAlignment="1">
      <alignment vertical="center" wrapText="1"/>
    </xf>
    <xf numFmtId="166" fontId="4" fillId="0" borderId="18" xfId="0" applyNumberFormat="1" applyFont="1" applyBorder="1" applyAlignment="1">
      <alignment vertical="center" wrapText="1"/>
    </xf>
    <xf numFmtId="0" fontId="21" fillId="2" borderId="0" xfId="0" applyFont="1" applyFill="1" applyAlignment="1">
      <alignment vertical="center" wrapText="1"/>
    </xf>
    <xf numFmtId="0" fontId="22" fillId="2" borderId="0" xfId="0" applyFont="1" applyFill="1" applyAlignment="1">
      <alignment vertical="center" wrapText="1"/>
    </xf>
    <xf numFmtId="0" fontId="10" fillId="2" borderId="0" xfId="0" applyFont="1" applyFill="1" applyAlignment="1">
      <alignment vertical="center" wrapText="1"/>
    </xf>
    <xf numFmtId="0" fontId="21" fillId="0" borderId="0" xfId="0" applyFont="1"/>
    <xf numFmtId="0" fontId="4" fillId="2" borderId="38" xfId="0" applyFont="1" applyFill="1" applyBorder="1" applyAlignment="1">
      <alignment vertical="center" wrapText="1"/>
    </xf>
    <xf numFmtId="0" fontId="4" fillId="2" borderId="9" xfId="0" applyFont="1" applyFill="1" applyBorder="1" applyAlignment="1">
      <alignment vertical="center" wrapText="1"/>
    </xf>
    <xf numFmtId="0" fontId="4" fillId="2" borderId="39" xfId="0" applyFont="1" applyFill="1" applyBorder="1" applyAlignment="1">
      <alignment vertical="center" wrapText="1"/>
    </xf>
    <xf numFmtId="0" fontId="5" fillId="2" borderId="42" xfId="0" applyFont="1" applyFill="1" applyBorder="1" applyAlignment="1">
      <alignment vertical="center"/>
    </xf>
    <xf numFmtId="0" fontId="4" fillId="2" borderId="43" xfId="0" applyFont="1" applyFill="1" applyBorder="1" applyAlignment="1">
      <alignment vertical="center" wrapText="1"/>
    </xf>
    <xf numFmtId="0" fontId="4" fillId="2" borderId="44" xfId="0" applyFont="1" applyFill="1" applyBorder="1" applyAlignment="1">
      <alignment vertical="center" wrapText="1"/>
    </xf>
    <xf numFmtId="0" fontId="5" fillId="2" borderId="30" xfId="0" applyFont="1" applyFill="1" applyBorder="1" applyAlignment="1">
      <alignment vertical="center"/>
    </xf>
    <xf numFmtId="0" fontId="4" fillId="2" borderId="32" xfId="0" applyFont="1" applyFill="1" applyBorder="1" applyAlignment="1">
      <alignment horizontal="left" vertical="center"/>
    </xf>
    <xf numFmtId="0" fontId="5" fillId="2" borderId="18" xfId="0" applyFont="1" applyFill="1" applyBorder="1" applyAlignment="1">
      <alignment vertical="center"/>
    </xf>
    <xf numFmtId="2" fontId="4" fillId="2" borderId="18" xfId="0" applyNumberFormat="1"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166" fontId="4" fillId="0" borderId="18" xfId="2" applyNumberFormat="1" applyFont="1" applyFill="1" applyBorder="1" applyAlignment="1" applyProtection="1">
      <alignment vertical="center" wrapText="1"/>
    </xf>
    <xf numFmtId="0" fontId="5" fillId="2" borderId="42" xfId="0" applyFont="1" applyFill="1" applyBorder="1" applyAlignment="1">
      <alignment horizontal="right" vertical="center" wrapText="1"/>
    </xf>
    <xf numFmtId="0" fontId="5" fillId="2" borderId="18" xfId="0" applyFont="1" applyFill="1" applyBorder="1" applyAlignment="1">
      <alignment vertical="center" wrapText="1"/>
    </xf>
    <xf numFmtId="166" fontId="4" fillId="2" borderId="18" xfId="2" applyNumberFormat="1" applyFont="1" applyFill="1" applyBorder="1" applyAlignment="1" applyProtection="1">
      <alignment horizontal="center" vertical="center" wrapText="1"/>
    </xf>
    <xf numFmtId="9" fontId="5" fillId="2" borderId="0" xfId="2" applyFont="1" applyFill="1" applyAlignment="1" applyProtection="1">
      <alignment vertical="center" wrapText="1"/>
    </xf>
    <xf numFmtId="0" fontId="4" fillId="2" borderId="30" xfId="0" applyFont="1" applyFill="1" applyBorder="1" applyAlignment="1">
      <alignment horizontal="right" vertical="center" wrapText="1"/>
    </xf>
    <xf numFmtId="0" fontId="4" fillId="2" borderId="0" xfId="0" applyFont="1" applyFill="1" applyAlignment="1">
      <alignment vertical="center"/>
    </xf>
    <xf numFmtId="0" fontId="4" fillId="2" borderId="0" xfId="0" applyFont="1" applyFill="1" applyAlignment="1">
      <alignment horizontal="left" vertical="center" wrapText="1"/>
    </xf>
    <xf numFmtId="166" fontId="4" fillId="2" borderId="0" xfId="0" applyNumberFormat="1" applyFont="1" applyFill="1" applyAlignment="1">
      <alignment horizontal="center" vertical="center" wrapText="1"/>
    </xf>
    <xf numFmtId="0" fontId="4" fillId="2" borderId="29" xfId="0" applyFont="1" applyFill="1" applyBorder="1" applyAlignment="1">
      <alignment horizontal="center" vertical="center" wrapText="1"/>
    </xf>
    <xf numFmtId="0" fontId="5" fillId="2" borderId="30"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9" xfId="0" applyNumberFormat="1" applyFont="1" applyFill="1" applyBorder="1" applyAlignment="1">
      <alignment horizontal="center" vertical="center" wrapText="1"/>
    </xf>
    <xf numFmtId="0" fontId="14" fillId="2" borderId="34" xfId="0" applyFont="1" applyFill="1" applyBorder="1" applyAlignment="1">
      <alignment vertical="center"/>
    </xf>
    <xf numFmtId="0" fontId="4" fillId="2" borderId="18" xfId="0" applyFont="1" applyFill="1" applyBorder="1" applyAlignment="1">
      <alignment vertical="center"/>
    </xf>
    <xf numFmtId="0" fontId="5" fillId="2" borderId="0" xfId="0" applyFont="1" applyFill="1" applyAlignment="1">
      <alignment vertical="center"/>
    </xf>
    <xf numFmtId="0" fontId="5" fillId="2" borderId="29" xfId="0" applyFont="1" applyFill="1" applyBorder="1" applyAlignment="1">
      <alignment vertical="center" wrapText="1"/>
    </xf>
    <xf numFmtId="0" fontId="5" fillId="2" borderId="43" xfId="0" applyFont="1" applyFill="1" applyBorder="1" applyAlignment="1">
      <alignment vertical="center"/>
    </xf>
    <xf numFmtId="0" fontId="5" fillId="2" borderId="43" xfId="0" applyFont="1" applyFill="1" applyBorder="1" applyAlignment="1">
      <alignment vertical="center" wrapText="1"/>
    </xf>
    <xf numFmtId="0" fontId="5" fillId="2" borderId="44" xfId="0" applyFont="1" applyFill="1" applyBorder="1" applyAlignment="1">
      <alignment vertical="center" wrapText="1"/>
    </xf>
    <xf numFmtId="0" fontId="5" fillId="2" borderId="36" xfId="0" applyFont="1" applyFill="1" applyBorder="1" applyAlignment="1">
      <alignment vertical="center"/>
    </xf>
    <xf numFmtId="0" fontId="5" fillId="2" borderId="36" xfId="0" applyFont="1" applyFill="1" applyBorder="1" applyAlignment="1">
      <alignment vertical="center" wrapText="1"/>
    </xf>
    <xf numFmtId="0" fontId="5" fillId="2" borderId="36" xfId="0" applyFont="1" applyFill="1" applyBorder="1" applyAlignment="1">
      <alignment horizontal="right" vertical="center"/>
    </xf>
    <xf numFmtId="166" fontId="5" fillId="2" borderId="36" xfId="1" applyNumberFormat="1" applyFont="1" applyFill="1" applyBorder="1" applyAlignment="1" applyProtection="1">
      <alignment horizontal="center" vertical="center" wrapText="1"/>
    </xf>
    <xf numFmtId="166" fontId="5" fillId="2" borderId="37" xfId="1" applyNumberFormat="1" applyFont="1" applyFill="1" applyBorder="1" applyAlignment="1" applyProtection="1">
      <alignment horizontal="center" vertical="center" wrapText="1"/>
    </xf>
    <xf numFmtId="165" fontId="5" fillId="2" borderId="0" xfId="0" applyNumberFormat="1" applyFont="1" applyFill="1" applyAlignment="1">
      <alignment horizontal="center" vertical="center" wrapText="1"/>
    </xf>
    <xf numFmtId="165" fontId="5" fillId="2" borderId="29" xfId="0" applyNumberFormat="1" applyFont="1" applyFill="1" applyBorder="1" applyAlignment="1">
      <alignment horizontal="center" vertical="center" wrapText="1"/>
    </xf>
    <xf numFmtId="43" fontId="4" fillId="2" borderId="51" xfId="0" applyNumberFormat="1" applyFont="1" applyFill="1" applyBorder="1" applyAlignment="1">
      <alignment vertical="center" wrapText="1"/>
    </xf>
    <xf numFmtId="43" fontId="4" fillId="2" borderId="52" xfId="0" applyNumberFormat="1" applyFont="1" applyFill="1" applyBorder="1" applyAlignment="1">
      <alignment vertical="center" wrapText="1"/>
    </xf>
    <xf numFmtId="43" fontId="4" fillId="2" borderId="53" xfId="0" applyNumberFormat="1" applyFont="1" applyFill="1" applyBorder="1" applyAlignment="1">
      <alignment vertical="center" wrapText="1"/>
    </xf>
    <xf numFmtId="0" fontId="4" fillId="2" borderId="42" xfId="0" applyFont="1" applyFill="1" applyBorder="1" applyAlignment="1">
      <alignment vertical="center" wrapText="1"/>
    </xf>
    <xf numFmtId="0" fontId="6" fillId="4" borderId="34" xfId="0" applyFont="1" applyFill="1" applyBorder="1" applyAlignment="1">
      <alignment horizontal="center" vertical="center"/>
    </xf>
    <xf numFmtId="0" fontId="4" fillId="2" borderId="51" xfId="0" applyFont="1" applyFill="1" applyBorder="1" applyAlignment="1">
      <alignment vertical="center" wrapText="1"/>
    </xf>
    <xf numFmtId="0" fontId="3" fillId="2" borderId="0" xfId="0" applyFont="1" applyFill="1" applyAlignment="1">
      <alignment vertical="center" wrapText="1"/>
    </xf>
    <xf numFmtId="0" fontId="4" fillId="2" borderId="52" xfId="0" applyFont="1" applyFill="1" applyBorder="1" applyAlignment="1">
      <alignment vertical="center" wrapText="1"/>
    </xf>
    <xf numFmtId="165" fontId="4" fillId="2" borderId="52" xfId="0" applyNumberFormat="1" applyFont="1" applyFill="1" applyBorder="1" applyAlignment="1">
      <alignment vertical="center" wrapText="1"/>
    </xf>
    <xf numFmtId="165" fontId="4" fillId="2" borderId="53" xfId="0" applyNumberFormat="1" applyFont="1" applyFill="1" applyBorder="1" applyAlignment="1">
      <alignment vertical="center" wrapText="1"/>
    </xf>
    <xf numFmtId="0" fontId="4" fillId="2" borderId="53" xfId="0" applyFont="1" applyFill="1" applyBorder="1" applyAlignment="1">
      <alignment vertical="center" wrapText="1"/>
    </xf>
    <xf numFmtId="0" fontId="6" fillId="4" borderId="64"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18" xfId="0" applyFont="1" applyFill="1" applyBorder="1" applyAlignment="1" applyProtection="1">
      <alignment horizontal="center" vertical="center" wrapText="1"/>
      <protection locked="0"/>
    </xf>
    <xf numFmtId="0" fontId="24" fillId="0" borderId="0" xfId="0" applyFont="1"/>
    <xf numFmtId="0" fontId="27" fillId="2" borderId="0" xfId="0" applyFont="1" applyFill="1" applyAlignment="1">
      <alignment vertical="center" wrapText="1"/>
    </xf>
    <xf numFmtId="0" fontId="27" fillId="0" borderId="0" xfId="0" applyFont="1"/>
    <xf numFmtId="0" fontId="30" fillId="2" borderId="0" xfId="0" applyFont="1" applyFill="1" applyAlignment="1">
      <alignment vertical="center" wrapText="1"/>
    </xf>
    <xf numFmtId="9" fontId="30" fillId="2" borderId="0" xfId="2" applyFont="1" applyFill="1" applyAlignment="1" applyProtection="1">
      <alignment vertical="center" wrapText="1"/>
    </xf>
    <xf numFmtId="166" fontId="4" fillId="0" borderId="18" xfId="2"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12" fillId="0" borderId="116" xfId="0" applyFont="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165" fontId="8" fillId="2" borderId="4" xfId="0" applyNumberFormat="1" applyFont="1" applyFill="1" applyBorder="1" applyAlignment="1">
      <alignment vertical="center" wrapText="1"/>
    </xf>
    <xf numFmtId="165" fontId="8" fillId="2" borderId="102" xfId="0" applyNumberFormat="1" applyFont="1" applyFill="1" applyBorder="1" applyAlignment="1">
      <alignment vertical="center" wrapText="1"/>
    </xf>
    <xf numFmtId="0" fontId="8" fillId="3" borderId="116" xfId="0" applyFont="1" applyFill="1" applyBorder="1" applyAlignment="1">
      <alignment horizontal="center"/>
    </xf>
    <xf numFmtId="0" fontId="31" fillId="2" borderId="0" xfId="0" applyFont="1" applyFill="1" applyAlignment="1">
      <alignment vertical="center" wrapText="1"/>
    </xf>
    <xf numFmtId="0" fontId="32" fillId="2" borderId="0" xfId="0" applyFont="1" applyFill="1" applyAlignment="1">
      <alignment vertical="center" wrapText="1"/>
    </xf>
    <xf numFmtId="0" fontId="27" fillId="0" borderId="0" xfId="0" applyFont="1" applyAlignment="1">
      <alignment horizontal="left"/>
    </xf>
    <xf numFmtId="0" fontId="4" fillId="0" borderId="6" xfId="0" applyFont="1" applyBorder="1" applyAlignment="1">
      <alignment horizontal="center" vertical="center"/>
    </xf>
    <xf numFmtId="0" fontId="4" fillId="0" borderId="117" xfId="0" applyFont="1" applyBorder="1" applyAlignment="1">
      <alignment horizontal="left" vertical="center" wrapText="1"/>
    </xf>
    <xf numFmtId="0" fontId="4" fillId="0" borderId="118" xfId="0" applyFont="1" applyBorder="1" applyAlignment="1">
      <alignment horizontal="left" vertical="center" wrapText="1"/>
    </xf>
    <xf numFmtId="166" fontId="5" fillId="0" borderId="18" xfId="0" applyNumberFormat="1" applyFont="1" applyBorder="1" applyAlignment="1" applyProtection="1">
      <alignment horizontal="center" vertical="center"/>
      <protection locked="0"/>
    </xf>
    <xf numFmtId="166" fontId="5" fillId="0" borderId="18" xfId="0" applyNumberFormat="1" applyFont="1" applyBorder="1" applyAlignment="1">
      <alignment horizontal="center" vertical="center"/>
    </xf>
    <xf numFmtId="166" fontId="23" fillId="0" borderId="18" xfId="0" applyNumberFormat="1" applyFont="1" applyBorder="1" applyAlignment="1">
      <alignment horizontal="center" vertical="center"/>
    </xf>
    <xf numFmtId="0" fontId="27" fillId="0" borderId="0" xfId="0" applyFont="1" applyAlignment="1">
      <alignment horizontal="center"/>
    </xf>
    <xf numFmtId="0" fontId="27" fillId="2" borderId="0" xfId="0" applyFont="1" applyFill="1" applyAlignment="1">
      <alignment horizontal="center"/>
    </xf>
    <xf numFmtId="0" fontId="27" fillId="2" borderId="0" xfId="0" applyFont="1" applyFill="1"/>
    <xf numFmtId="0" fontId="30" fillId="2" borderId="0" xfId="0" applyFont="1" applyFill="1" applyAlignment="1">
      <alignment horizontal="center"/>
    </xf>
    <xf numFmtId="0" fontId="30" fillId="2" borderId="0" xfId="0" applyFont="1" applyFill="1"/>
    <xf numFmtId="0" fontId="30" fillId="0" borderId="0" xfId="0" applyFont="1" applyAlignment="1">
      <alignment wrapText="1"/>
    </xf>
    <xf numFmtId="0" fontId="27" fillId="2" borderId="0" xfId="0" applyFont="1" applyFill="1" applyAlignment="1">
      <alignment horizontal="left"/>
    </xf>
    <xf numFmtId="0" fontId="30" fillId="0" borderId="0" xfId="0" applyFont="1" applyAlignment="1">
      <alignment horizontal="center"/>
    </xf>
    <xf numFmtId="0" fontId="30" fillId="0" borderId="0" xfId="0" applyFont="1"/>
    <xf numFmtId="0" fontId="31" fillId="0" borderId="0" xfId="0" applyFont="1" applyAlignment="1">
      <alignment horizontal="center"/>
    </xf>
    <xf numFmtId="0" fontId="31" fillId="0" borderId="0" xfId="0" applyFont="1"/>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35" fillId="2" borderId="0" xfId="0" applyFont="1" applyFill="1" applyAlignment="1">
      <alignment vertical="center" wrapText="1"/>
    </xf>
    <xf numFmtId="0" fontId="36" fillId="2" borderId="0" xfId="0" applyFont="1" applyFill="1" applyAlignment="1">
      <alignment vertical="center" wrapText="1"/>
    </xf>
    <xf numFmtId="9" fontId="36" fillId="2" borderId="0" xfId="2" applyFont="1" applyFill="1" applyAlignment="1" applyProtection="1">
      <alignment vertical="center" wrapText="1"/>
    </xf>
    <xf numFmtId="166" fontId="5" fillId="2" borderId="20" xfId="0" applyNumberFormat="1" applyFont="1" applyFill="1" applyBorder="1" applyAlignment="1">
      <alignment horizontal="center" vertical="center" wrapText="1"/>
    </xf>
    <xf numFmtId="166" fontId="5" fillId="2" borderId="106" xfId="0" applyNumberFormat="1" applyFont="1" applyFill="1" applyBorder="1" applyAlignment="1">
      <alignment horizontal="center" vertical="center" wrapText="1"/>
    </xf>
    <xf numFmtId="168" fontId="4" fillId="0" borderId="0" xfId="0" applyNumberFormat="1" applyFont="1" applyAlignment="1">
      <alignment horizontal="center"/>
    </xf>
    <xf numFmtId="0" fontId="29" fillId="0" borderId="0" xfId="0" applyFont="1" applyAlignment="1">
      <alignment vertical="center" wrapText="1"/>
    </xf>
    <xf numFmtId="0" fontId="33" fillId="5" borderId="14" xfId="0" applyFont="1" applyFill="1" applyBorder="1" applyAlignment="1">
      <alignment vertical="center" wrapText="1"/>
    </xf>
    <xf numFmtId="0" fontId="34" fillId="5" borderId="111" xfId="0" applyFont="1" applyFill="1" applyBorder="1" applyAlignment="1">
      <alignment vertical="center" wrapText="1"/>
    </xf>
    <xf numFmtId="0" fontId="34" fillId="5" borderId="112" xfId="0" applyFont="1" applyFill="1" applyBorder="1" applyAlignment="1">
      <alignmen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166" fontId="4" fillId="2" borderId="18" xfId="0" applyNumberFormat="1" applyFont="1" applyFill="1" applyBorder="1" applyAlignment="1">
      <alignment horizontal="center" vertical="center" wrapText="1"/>
    </xf>
    <xf numFmtId="166" fontId="4" fillId="2" borderId="22" xfId="0" applyNumberFormat="1"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1" xfId="0" applyFont="1" applyFill="1" applyBorder="1" applyAlignment="1">
      <alignment horizontal="left" vertical="center"/>
    </xf>
    <xf numFmtId="0" fontId="4" fillId="2" borderId="20" xfId="0" applyFont="1" applyFill="1" applyBorder="1" applyAlignment="1">
      <alignment horizontal="left" vertical="center"/>
    </xf>
    <xf numFmtId="14" fontId="4" fillId="3" borderId="8" xfId="0" applyNumberFormat="1" applyFont="1" applyFill="1" applyBorder="1" applyAlignment="1" applyProtection="1">
      <alignment horizontal="center" vertical="center" wrapText="1"/>
      <protection locked="0"/>
    </xf>
    <xf numFmtId="14" fontId="4" fillId="3" borderId="27"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horizontal="left" vertical="center" wrapText="1"/>
      <protection locked="0"/>
    </xf>
    <xf numFmtId="49" fontId="4" fillId="3" borderId="98" xfId="0" applyNumberFormat="1"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3" fillId="2" borderId="0" xfId="0" applyFont="1" applyFill="1" applyAlignment="1">
      <alignment horizontal="left" vertical="center" wrapText="1" indent="12"/>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166" fontId="4" fillId="3" borderId="18" xfId="0" applyNumberFormat="1" applyFont="1" applyFill="1" applyBorder="1" applyAlignment="1" applyProtection="1">
      <alignment horizontal="center" vertical="center" wrapText="1"/>
      <protection locked="0"/>
    </xf>
    <xf numFmtId="166" fontId="4" fillId="3" borderId="22" xfId="0" applyNumberFormat="1" applyFont="1" applyFill="1" applyBorder="1" applyAlignment="1" applyProtection="1">
      <alignment horizontal="center" vertical="center" wrapText="1"/>
      <protection locked="0"/>
    </xf>
    <xf numFmtId="0" fontId="4" fillId="3" borderId="18" xfId="2" applyNumberFormat="1" applyFont="1" applyFill="1" applyBorder="1" applyAlignment="1" applyProtection="1">
      <alignment horizontal="center" vertical="center" wrapText="1"/>
      <protection locked="0"/>
    </xf>
    <xf numFmtId="0" fontId="5" fillId="2" borderId="30" xfId="0" applyFont="1" applyFill="1" applyBorder="1" applyAlignment="1">
      <alignment horizontal="right" vertical="top" wrapText="1"/>
    </xf>
    <xf numFmtId="0" fontId="4" fillId="2" borderId="2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2" borderId="18" xfId="0" applyFont="1" applyFill="1" applyBorder="1" applyAlignment="1">
      <alignment horizontal="left" vertical="center"/>
    </xf>
    <xf numFmtId="9" fontId="4" fillId="3" borderId="18" xfId="2" applyFont="1" applyFill="1" applyBorder="1" applyAlignment="1" applyProtection="1">
      <alignment horizontal="center" vertical="center" wrapText="1"/>
      <protection locked="0"/>
    </xf>
    <xf numFmtId="0" fontId="14" fillId="2" borderId="34"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166" fontId="5" fillId="2" borderId="14" xfId="1" applyNumberFormat="1" applyFont="1" applyFill="1" applyBorder="1" applyAlignment="1" applyProtection="1">
      <alignment horizontal="center" vertical="center" wrapText="1"/>
    </xf>
    <xf numFmtId="166" fontId="5" fillId="2" borderId="33" xfId="1" applyNumberFormat="1" applyFont="1" applyFill="1" applyBorder="1" applyAlignment="1" applyProtection="1">
      <alignment horizontal="center" vertical="center" wrapText="1"/>
    </xf>
    <xf numFmtId="0" fontId="4" fillId="2" borderId="18" xfId="0" applyFont="1" applyFill="1" applyBorder="1" applyAlignment="1">
      <alignment horizontal="left" vertical="center" wrapText="1" indent="3"/>
    </xf>
    <xf numFmtId="0" fontId="4" fillId="2" borderId="18" xfId="0" applyFont="1" applyFill="1" applyBorder="1" applyAlignment="1">
      <alignment horizontal="left" vertical="center" wrapText="1" indent="1"/>
    </xf>
    <xf numFmtId="166" fontId="5" fillId="2" borderId="18" xfId="0" applyNumberFormat="1" applyFont="1" applyFill="1" applyBorder="1" applyAlignment="1">
      <alignment horizontal="center" vertical="center" wrapText="1"/>
    </xf>
    <xf numFmtId="166" fontId="5" fillId="2" borderId="22" xfId="0" applyNumberFormat="1" applyFont="1" applyFill="1" applyBorder="1" applyAlignment="1">
      <alignment horizontal="center" vertical="center" wrapText="1"/>
    </xf>
    <xf numFmtId="0" fontId="6" fillId="4" borderId="40" xfId="0" applyFont="1" applyFill="1" applyBorder="1" applyAlignment="1">
      <alignment horizontal="left" vertical="center"/>
    </xf>
    <xf numFmtId="0" fontId="6" fillId="4" borderId="41" xfId="0" applyFont="1" applyFill="1" applyBorder="1" applyAlignment="1">
      <alignment horizontal="left" vertical="center"/>
    </xf>
    <xf numFmtId="0" fontId="4" fillId="3" borderId="20"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wrapText="1"/>
      <protection locked="0"/>
    </xf>
    <xf numFmtId="14" fontId="4" fillId="3" borderId="20"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protection locked="0"/>
    </xf>
    <xf numFmtId="0" fontId="5" fillId="2" borderId="18" xfId="0" applyFont="1" applyFill="1" applyBorder="1" applyAlignment="1">
      <alignment horizontal="right" vertical="center"/>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4" fillId="3" borderId="3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166" fontId="5" fillId="2" borderId="19" xfId="0" applyNumberFormat="1" applyFont="1" applyFill="1" applyBorder="1" applyAlignment="1">
      <alignment horizontal="center" vertical="center" wrapText="1"/>
    </xf>
    <xf numFmtId="166" fontId="5" fillId="2" borderId="32" xfId="0" applyNumberFormat="1" applyFont="1" applyFill="1" applyBorder="1" applyAlignment="1">
      <alignment horizontal="center" vertical="center" wrapText="1"/>
    </xf>
    <xf numFmtId="9" fontId="5" fillId="2" borderId="30"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0" fontId="5" fillId="2" borderId="18" xfId="0" applyFont="1" applyFill="1" applyBorder="1" applyAlignment="1">
      <alignment horizontal="right" vertical="center" wrapText="1"/>
    </xf>
    <xf numFmtId="0" fontId="5" fillId="2" borderId="22" xfId="0" applyFont="1" applyFill="1" applyBorder="1" applyAlignment="1">
      <alignment horizontal="left" vertical="center" wrapText="1"/>
    </xf>
    <xf numFmtId="1" fontId="4" fillId="3" borderId="86" xfId="2" applyNumberFormat="1" applyFont="1" applyFill="1" applyBorder="1" applyAlignment="1" applyProtection="1">
      <alignment horizontal="center" vertical="center" wrapText="1"/>
      <protection locked="0"/>
    </xf>
    <xf numFmtId="1" fontId="4" fillId="3" borderId="84" xfId="2" applyNumberFormat="1" applyFont="1" applyFill="1" applyBorder="1" applyAlignment="1" applyProtection="1">
      <alignment horizontal="center" vertical="center" wrapText="1"/>
      <protection locked="0"/>
    </xf>
    <xf numFmtId="1" fontId="4" fillId="3" borderId="80" xfId="2" applyNumberFormat="1" applyFont="1" applyFill="1" applyBorder="1" applyAlignment="1" applyProtection="1">
      <alignment horizontal="center" vertical="center" wrapText="1"/>
      <protection locked="0"/>
    </xf>
    <xf numFmtId="1" fontId="4" fillId="3" borderId="82" xfId="2" applyNumberFormat="1" applyFont="1" applyFill="1" applyBorder="1" applyAlignment="1" applyProtection="1">
      <alignment horizontal="center" vertical="center" wrapText="1"/>
      <protection locked="0"/>
    </xf>
    <xf numFmtId="0" fontId="4" fillId="2" borderId="45" xfId="0" applyFont="1" applyFill="1" applyBorder="1" applyAlignment="1">
      <alignment horizontal="center" vertical="center" wrapText="1"/>
    </xf>
    <xf numFmtId="0" fontId="4" fillId="2" borderId="40" xfId="0" applyFont="1" applyFill="1" applyBorder="1" applyAlignment="1">
      <alignment horizontal="center" vertical="center" wrapText="1"/>
    </xf>
    <xf numFmtId="166" fontId="4" fillId="3" borderId="45" xfId="0" applyNumberFormat="1" applyFont="1" applyFill="1" applyBorder="1" applyAlignment="1" applyProtection="1">
      <alignment horizontal="center" vertical="center" wrapText="1"/>
      <protection locked="0"/>
    </xf>
    <xf numFmtId="166" fontId="4" fillId="3" borderId="40" xfId="0" applyNumberFormat="1" applyFont="1" applyFill="1" applyBorder="1" applyAlignment="1" applyProtection="1">
      <alignment horizontal="center" vertical="center" wrapText="1"/>
      <protection locked="0"/>
    </xf>
    <xf numFmtId="0" fontId="14" fillId="2" borderId="83" xfId="0" applyFont="1" applyFill="1" applyBorder="1" applyAlignment="1">
      <alignment horizontal="left" vertical="center" wrapText="1"/>
    </xf>
    <xf numFmtId="0" fontId="14" fillId="2" borderId="79" xfId="0" applyFont="1" applyFill="1" applyBorder="1" applyAlignment="1">
      <alignment horizontal="left" vertical="center" wrapText="1"/>
    </xf>
    <xf numFmtId="0" fontId="14" fillId="2" borderId="84"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4" fillId="3" borderId="18" xfId="0" applyFont="1" applyFill="1" applyBorder="1" applyAlignment="1" applyProtection="1">
      <alignment horizontal="lef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6" fillId="4" borderId="18"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6" fillId="4" borderId="18"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166" fontId="5" fillId="2" borderId="86" xfId="0" applyNumberFormat="1" applyFont="1" applyFill="1" applyBorder="1" applyAlignment="1">
      <alignment horizontal="center" vertical="center" wrapText="1"/>
    </xf>
    <xf numFmtId="166" fontId="5" fillId="2" borderId="87" xfId="0" applyNumberFormat="1" applyFont="1" applyFill="1" applyBorder="1" applyAlignment="1">
      <alignment horizontal="center" vertical="center" wrapText="1"/>
    </xf>
    <xf numFmtId="166" fontId="5" fillId="2" borderId="80" xfId="0" applyNumberFormat="1" applyFont="1" applyFill="1" applyBorder="1" applyAlignment="1">
      <alignment horizontal="center" vertical="center" wrapText="1"/>
    </xf>
    <xf numFmtId="166" fontId="5" fillId="2" borderId="88" xfId="0" applyNumberFormat="1" applyFont="1" applyFill="1" applyBorder="1" applyAlignment="1">
      <alignment horizontal="center" vertical="center" wrapText="1"/>
    </xf>
    <xf numFmtId="0" fontId="5" fillId="2" borderId="18" xfId="0" applyFont="1" applyFill="1" applyBorder="1" applyAlignment="1">
      <alignment horizontal="left"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166" fontId="5" fillId="2" borderId="19" xfId="2" applyNumberFormat="1" applyFont="1" applyFill="1" applyBorder="1" applyAlignment="1" applyProtection="1">
      <alignment horizontal="center" vertical="center" wrapText="1"/>
    </xf>
    <xf numFmtId="9" fontId="5" fillId="2" borderId="32" xfId="2" applyFont="1" applyFill="1" applyBorder="1" applyAlignment="1" applyProtection="1">
      <alignment horizontal="center" vertical="center" wrapText="1"/>
    </xf>
    <xf numFmtId="167" fontId="4" fillId="3" borderId="18" xfId="2" applyNumberFormat="1" applyFont="1" applyFill="1" applyBorder="1" applyAlignment="1" applyProtection="1">
      <alignment horizontal="center" vertical="center" wrapText="1"/>
      <protection locked="0"/>
    </xf>
    <xf numFmtId="0" fontId="18" fillId="2" borderId="85" xfId="3" applyFill="1" applyBorder="1" applyAlignment="1" applyProtection="1">
      <alignment horizontal="left" vertical="center" wrapText="1"/>
    </xf>
    <xf numFmtId="0" fontId="18" fillId="2" borderId="81" xfId="3" applyFill="1" applyBorder="1" applyAlignment="1" applyProtection="1">
      <alignment horizontal="left" vertical="center" wrapText="1"/>
    </xf>
    <xf numFmtId="0" fontId="18" fillId="2" borderId="82" xfId="3" applyFill="1" applyBorder="1" applyAlignment="1" applyProtection="1">
      <alignment horizontal="left" vertical="center" wrapText="1"/>
    </xf>
    <xf numFmtId="0" fontId="4" fillId="2" borderId="19" xfId="0" applyFont="1" applyFill="1" applyBorder="1" applyAlignment="1">
      <alignment horizontal="left" vertical="center" wrapText="1"/>
    </xf>
    <xf numFmtId="0" fontId="4" fillId="2" borderId="21" xfId="0" applyFont="1" applyFill="1" applyBorder="1" applyAlignment="1">
      <alignment horizontal="left" vertical="center"/>
    </xf>
    <xf numFmtId="9" fontId="4" fillId="3" borderId="19" xfId="2" applyFont="1" applyFill="1" applyBorder="1" applyAlignment="1" applyProtection="1">
      <alignment horizontal="center" vertical="center" wrapText="1"/>
      <protection locked="0"/>
    </xf>
    <xf numFmtId="9" fontId="4" fillId="3" borderId="21" xfId="2" applyFont="1" applyFill="1" applyBorder="1" applyAlignment="1" applyProtection="1">
      <alignment horizontal="center" vertical="center" wrapText="1"/>
      <protection locked="0"/>
    </xf>
    <xf numFmtId="166" fontId="4" fillId="3" borderId="19" xfId="0" applyNumberFormat="1" applyFont="1" applyFill="1" applyBorder="1" applyAlignment="1">
      <alignment horizontal="center" vertical="center" wrapText="1"/>
    </xf>
    <xf numFmtId="166" fontId="4" fillId="3" borderId="32" xfId="0" applyNumberFormat="1" applyFont="1" applyFill="1" applyBorder="1" applyAlignment="1">
      <alignment horizontal="center" vertical="center" wrapText="1"/>
    </xf>
    <xf numFmtId="0" fontId="25" fillId="3" borderId="14" xfId="0" applyFont="1" applyFill="1" applyBorder="1" applyAlignment="1">
      <alignment wrapText="1"/>
    </xf>
    <xf numFmtId="0" fontId="26" fillId="3" borderId="111" xfId="0" applyFont="1" applyFill="1" applyBorder="1" applyAlignment="1">
      <alignment wrapText="1"/>
    </xf>
    <xf numFmtId="0" fontId="26" fillId="3" borderId="112" xfId="0" applyFont="1" applyFill="1" applyBorder="1" applyAlignment="1">
      <alignment wrapText="1"/>
    </xf>
    <xf numFmtId="0" fontId="27" fillId="0" borderId="0" xfId="0" applyFont="1" applyAlignment="1">
      <alignment wrapText="1"/>
    </xf>
    <xf numFmtId="0" fontId="28" fillId="0" borderId="0" xfId="0" applyFont="1" applyAlignment="1">
      <alignment wrapText="1"/>
    </xf>
    <xf numFmtId="0" fontId="27" fillId="2" borderId="0" xfId="0" applyFont="1" applyFill="1" applyAlignment="1">
      <alignment vertical="center" wrapText="1"/>
    </xf>
    <xf numFmtId="0" fontId="28" fillId="0" borderId="0" xfId="0" applyFont="1" applyAlignment="1">
      <alignment vertical="center" wrapText="1"/>
    </xf>
    <xf numFmtId="0" fontId="29" fillId="0" borderId="0" xfId="0" applyFont="1" applyAlignment="1">
      <alignment vertical="center" wrapText="1"/>
    </xf>
    <xf numFmtId="0" fontId="27" fillId="2" borderId="1" xfId="0" applyFont="1" applyFill="1" applyBorder="1" applyAlignment="1">
      <alignment vertical="center" wrapText="1"/>
    </xf>
    <xf numFmtId="0" fontId="0" fillId="0" borderId="0" xfId="0" applyAlignment="1">
      <alignment vertical="center" wrapText="1"/>
    </xf>
    <xf numFmtId="0" fontId="4" fillId="3" borderId="20"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6" xfId="0" applyFont="1" applyFill="1" applyBorder="1" applyAlignment="1">
      <alignment horizontal="left" vertical="center" wrapText="1"/>
    </xf>
    <xf numFmtId="43" fontId="5" fillId="2" borderId="19" xfId="4" applyFont="1" applyFill="1" applyBorder="1" applyAlignment="1" applyProtection="1">
      <alignment horizontal="center" vertical="center" wrapText="1"/>
    </xf>
    <xf numFmtId="43" fontId="5" fillId="2" borderId="106" xfId="4" applyFont="1" applyFill="1" applyBorder="1" applyAlignment="1" applyProtection="1">
      <alignment horizontal="center" vertical="center" wrapText="1"/>
    </xf>
    <xf numFmtId="2" fontId="5" fillId="2" borderId="19" xfId="4" applyNumberFormat="1" applyFont="1" applyFill="1" applyBorder="1" applyAlignment="1" applyProtection="1">
      <alignment horizontal="center" vertical="center" wrapText="1"/>
    </xf>
    <xf numFmtId="2" fontId="5" fillId="2" borderId="106" xfId="4" applyNumberFormat="1" applyFont="1" applyFill="1" applyBorder="1" applyAlignment="1" applyProtection="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166" fontId="5" fillId="2" borderId="106" xfId="0" applyNumberFormat="1" applyFont="1" applyFill="1" applyBorder="1" applyAlignment="1">
      <alignment horizontal="center" vertical="center" wrapText="1"/>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wrapText="1"/>
    </xf>
    <xf numFmtId="0" fontId="4" fillId="2" borderId="19" xfId="0" applyFont="1" applyFill="1" applyBorder="1" applyAlignment="1">
      <alignment horizontal="right" vertical="center" wrapText="1" indent="1"/>
    </xf>
    <xf numFmtId="0" fontId="4" fillId="2" borderId="20"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1" fontId="4" fillId="0" borderId="18" xfId="2" applyNumberFormat="1" applyFont="1" applyFill="1" applyBorder="1" applyAlignment="1" applyProtection="1">
      <alignment horizontal="center" vertical="center" wrapText="1"/>
      <protection locked="0"/>
    </xf>
    <xf numFmtId="166" fontId="4" fillId="2" borderId="19" xfId="0" applyNumberFormat="1" applyFont="1" applyFill="1" applyBorder="1" applyAlignment="1">
      <alignment horizontal="center" vertical="center" wrapText="1"/>
    </xf>
    <xf numFmtId="166" fontId="4" fillId="2" borderId="106" xfId="0" applyNumberFormat="1" applyFont="1" applyFill="1" applyBorder="1" applyAlignment="1">
      <alignment horizontal="center" vertical="center" wrapText="1"/>
    </xf>
    <xf numFmtId="0" fontId="4" fillId="2" borderId="97" xfId="0" applyFont="1" applyFill="1" applyBorder="1" applyAlignment="1">
      <alignment horizontal="left" vertical="center" wrapText="1"/>
    </xf>
    <xf numFmtId="0" fontId="4" fillId="0" borderId="10" xfId="0" applyFont="1" applyBorder="1" applyAlignment="1" applyProtection="1">
      <alignment horizontal="left" vertical="center"/>
      <protection locked="0"/>
    </xf>
    <xf numFmtId="0" fontId="4" fillId="0" borderId="99" xfId="0" applyFont="1" applyBorder="1" applyAlignment="1" applyProtection="1">
      <alignment horizontal="left" vertical="center"/>
      <protection locked="0"/>
    </xf>
    <xf numFmtId="169" fontId="4" fillId="0" borderId="10" xfId="0" applyNumberFormat="1" applyFont="1" applyBorder="1" applyAlignment="1" applyProtection="1">
      <alignment horizontal="left" vertical="center"/>
      <protection locked="0"/>
    </xf>
    <xf numFmtId="169" fontId="4" fillId="0" borderId="98" xfId="0" applyNumberFormat="1" applyFont="1" applyBorder="1" applyAlignment="1" applyProtection="1">
      <alignment horizontal="left" vertical="center"/>
      <protection locked="0"/>
    </xf>
    <xf numFmtId="0" fontId="4" fillId="2" borderId="9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4" xfId="0" applyFont="1" applyBorder="1" applyAlignment="1">
      <alignment horizontal="left" vertical="center" wrapText="1"/>
    </xf>
    <xf numFmtId="0" fontId="4" fillId="2" borderId="93" xfId="0" applyFont="1" applyFill="1" applyBorder="1" applyAlignment="1">
      <alignment horizontal="left" vertical="center" wrapText="1"/>
    </xf>
    <xf numFmtId="0" fontId="4" fillId="2" borderId="94" xfId="0" applyFont="1" applyFill="1" applyBorder="1" applyAlignment="1">
      <alignment horizontal="left" vertical="center" wrapText="1"/>
    </xf>
    <xf numFmtId="0" fontId="4" fillId="0" borderId="95"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2" borderId="34"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5" fillId="2" borderId="55" xfId="0" applyFont="1" applyFill="1" applyBorder="1" applyAlignment="1">
      <alignment horizontal="right" vertical="top" wrapText="1"/>
    </xf>
    <xf numFmtId="0" fontId="5" fillId="2" borderId="56" xfId="0" applyFont="1" applyFill="1" applyBorder="1" applyAlignment="1">
      <alignment horizontal="right" vertical="top" wrapText="1"/>
    </xf>
    <xf numFmtId="0" fontId="5" fillId="2" borderId="57" xfId="0" applyFont="1" applyFill="1" applyBorder="1" applyAlignment="1">
      <alignment horizontal="right" vertical="top" wrapText="1"/>
    </xf>
    <xf numFmtId="0" fontId="15" fillId="3" borderId="86" xfId="0" applyFont="1" applyFill="1" applyBorder="1" applyAlignment="1" applyProtection="1">
      <alignment horizontal="left" vertical="top" wrapText="1"/>
      <protection locked="0"/>
    </xf>
    <xf numFmtId="0" fontId="15" fillId="3" borderId="79" xfId="0" applyFont="1" applyFill="1" applyBorder="1" applyAlignment="1" applyProtection="1">
      <alignment horizontal="left" vertical="top" wrapText="1"/>
      <protection locked="0"/>
    </xf>
    <xf numFmtId="0" fontId="15" fillId="3" borderId="87" xfId="0" applyFont="1" applyFill="1" applyBorder="1" applyAlignment="1" applyProtection="1">
      <alignment horizontal="left" vertical="top" wrapText="1"/>
      <protection locked="0"/>
    </xf>
    <xf numFmtId="0" fontId="15" fillId="3" borderId="113" xfId="0" applyFont="1" applyFill="1" applyBorder="1" applyAlignment="1" applyProtection="1">
      <alignment horizontal="left" vertical="top" wrapText="1"/>
      <protection locked="0"/>
    </xf>
    <xf numFmtId="0" fontId="15" fillId="3" borderId="0" xfId="0" applyFont="1" applyFill="1" applyAlignment="1" applyProtection="1">
      <alignment horizontal="left" vertical="top" wrapText="1"/>
      <protection locked="0"/>
    </xf>
    <xf numFmtId="0" fontId="15" fillId="3" borderId="29" xfId="0" applyFont="1" applyFill="1" applyBorder="1" applyAlignment="1" applyProtection="1">
      <alignment horizontal="left" vertical="top" wrapText="1"/>
      <protection locked="0"/>
    </xf>
    <xf numFmtId="0" fontId="15" fillId="3" borderId="114" xfId="0" applyFont="1" applyFill="1" applyBorder="1" applyAlignment="1" applyProtection="1">
      <alignment horizontal="left" vertical="top" wrapText="1"/>
      <protection locked="0"/>
    </xf>
    <xf numFmtId="0" fontId="15" fillId="3" borderId="91" xfId="0" applyFont="1" applyFill="1" applyBorder="1" applyAlignment="1" applyProtection="1">
      <alignment horizontal="left" vertical="top" wrapText="1"/>
      <protection locked="0"/>
    </xf>
    <xf numFmtId="0" fontId="15" fillId="3" borderId="115" xfId="0" applyFont="1" applyFill="1" applyBorder="1" applyAlignment="1" applyProtection="1">
      <alignment horizontal="left" vertical="top" wrapText="1"/>
      <protection locked="0"/>
    </xf>
    <xf numFmtId="0" fontId="6" fillId="4" borderId="59" xfId="0" applyFont="1" applyFill="1" applyBorder="1" applyAlignment="1">
      <alignment horizontal="left" vertical="center"/>
    </xf>
    <xf numFmtId="0" fontId="6" fillId="4" borderId="60" xfId="0" applyFont="1" applyFill="1" applyBorder="1" applyAlignment="1">
      <alignment horizontal="left" vertical="center"/>
    </xf>
    <xf numFmtId="0" fontId="15" fillId="3" borderId="18" xfId="0" applyFont="1" applyFill="1" applyBorder="1" applyAlignment="1" applyProtection="1">
      <alignment horizontal="left" vertical="top" wrapText="1"/>
      <protection locked="0"/>
    </xf>
    <xf numFmtId="0" fontId="15" fillId="3" borderId="22" xfId="0" applyFont="1" applyFill="1" applyBorder="1" applyAlignment="1" applyProtection="1">
      <alignment horizontal="left" vertical="top" wrapText="1"/>
      <protection locked="0"/>
    </xf>
    <xf numFmtId="0" fontId="15" fillId="3" borderId="16" xfId="0" applyFont="1" applyFill="1" applyBorder="1" applyAlignment="1" applyProtection="1">
      <alignment horizontal="left" vertical="top" wrapText="1"/>
      <protection locked="0"/>
    </xf>
    <xf numFmtId="0" fontId="15" fillId="3" borderId="58" xfId="0" applyFont="1" applyFill="1" applyBorder="1" applyAlignment="1" applyProtection="1">
      <alignment horizontal="left" vertical="top" wrapText="1"/>
      <protection locked="0"/>
    </xf>
    <xf numFmtId="0" fontId="14" fillId="3" borderId="18" xfId="0" applyFont="1" applyFill="1" applyBorder="1" applyAlignment="1" applyProtection="1">
      <alignment horizontal="left" vertical="top" wrapText="1"/>
      <protection locked="0"/>
    </xf>
    <xf numFmtId="0" fontId="14" fillId="3" borderId="22"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58" xfId="0" applyFont="1" applyFill="1" applyBorder="1" applyAlignment="1" applyProtection="1">
      <alignment horizontal="left" vertical="top" wrapText="1"/>
      <protection locked="0"/>
    </xf>
    <xf numFmtId="0" fontId="17"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61" xfId="0" applyFont="1" applyFill="1" applyBorder="1" applyAlignment="1">
      <alignment horizontal="right" vertical="top" wrapText="1"/>
    </xf>
    <xf numFmtId="0" fontId="4" fillId="3" borderId="62"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6" fillId="4" borderId="65"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4" fillId="3" borderId="1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70" xfId="0" applyFont="1" applyFill="1" applyBorder="1" applyAlignment="1" applyProtection="1">
      <alignment horizontal="center" vertical="center" wrapText="1"/>
      <protection locked="0"/>
    </xf>
    <xf numFmtId="0" fontId="4" fillId="3" borderId="72" xfId="0" applyFont="1" applyFill="1" applyBorder="1" applyAlignment="1" applyProtection="1">
      <alignment horizontal="left" vertical="center" wrapText="1"/>
      <protection locked="0"/>
    </xf>
    <xf numFmtId="0" fontId="4" fillId="3" borderId="73" xfId="0" applyFont="1" applyFill="1" applyBorder="1" applyAlignment="1" applyProtection="1">
      <alignment horizontal="left" vertical="center" wrapText="1"/>
      <protection locked="0"/>
    </xf>
    <xf numFmtId="0" fontId="4" fillId="3" borderId="74" xfId="0" applyFont="1" applyFill="1" applyBorder="1" applyAlignment="1" applyProtection="1">
      <alignment horizontal="left" vertical="center" wrapText="1"/>
      <protection locked="0"/>
    </xf>
    <xf numFmtId="0" fontId="4" fillId="3" borderId="72" xfId="0" applyFont="1" applyFill="1" applyBorder="1" applyAlignment="1" applyProtection="1">
      <alignment horizontal="center" vertical="center" wrapText="1"/>
      <protection locked="0"/>
    </xf>
    <xf numFmtId="0" fontId="4" fillId="3" borderId="74" xfId="0" applyFont="1" applyFill="1" applyBorder="1" applyAlignment="1" applyProtection="1">
      <alignment horizontal="center" vertical="center" wrapText="1"/>
      <protection locked="0"/>
    </xf>
    <xf numFmtId="14" fontId="4" fillId="3" borderId="72" xfId="0" applyNumberFormat="1" applyFont="1" applyFill="1" applyBorder="1" applyAlignment="1" applyProtection="1">
      <alignment horizontal="center" vertical="center" wrapText="1"/>
      <protection locked="0"/>
    </xf>
    <xf numFmtId="0" fontId="4" fillId="3" borderId="75" xfId="0" applyFont="1" applyFill="1" applyBorder="1" applyAlignment="1" applyProtection="1">
      <alignment horizontal="center" vertical="center" wrapText="1"/>
      <protection locked="0"/>
    </xf>
    <xf numFmtId="0" fontId="30" fillId="2" borderId="0" xfId="0" applyFont="1" applyFill="1" applyAlignment="1">
      <alignment vertical="center" wrapText="1"/>
    </xf>
    <xf numFmtId="0" fontId="8" fillId="3" borderId="10"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0" xfId="0" applyFont="1" applyFill="1" applyAlignment="1">
      <alignment horizontal="left" vertical="center" wrapText="1"/>
    </xf>
    <xf numFmtId="0" fontId="8" fillId="2" borderId="11" xfId="0" applyFont="1" applyFill="1" applyBorder="1" applyAlignment="1">
      <alignment horizontal="left" vertical="top"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165" fontId="8" fillId="2" borderId="0" xfId="0" applyNumberFormat="1" applyFont="1" applyFill="1" applyAlignment="1">
      <alignment horizontal="center" vertical="center" wrapText="1"/>
    </xf>
    <xf numFmtId="165" fontId="8" fillId="2" borderId="2" xfId="0" applyNumberFormat="1" applyFont="1" applyFill="1" applyBorder="1" applyAlignment="1">
      <alignment horizontal="center" vertical="center" wrapText="1"/>
    </xf>
    <xf numFmtId="0" fontId="12" fillId="0" borderId="10" xfId="0" applyFont="1" applyBorder="1" applyAlignment="1">
      <alignment horizontal="left" vertical="center"/>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0" fillId="4" borderId="107" xfId="0" applyFont="1" applyFill="1" applyBorder="1" applyAlignment="1">
      <alignment horizontal="left" vertical="center"/>
    </xf>
    <xf numFmtId="0" fontId="10" fillId="4" borderId="104" xfId="0" applyFont="1" applyFill="1" applyBorder="1" applyAlignment="1">
      <alignment horizontal="left" vertical="center"/>
    </xf>
    <xf numFmtId="0" fontId="10" fillId="4" borderId="105" xfId="0" applyFont="1" applyFill="1" applyBorder="1" applyAlignment="1">
      <alignment horizontal="left" vertical="center"/>
    </xf>
    <xf numFmtId="0" fontId="31" fillId="2" borderId="0" xfId="0" applyFont="1" applyFill="1" applyAlignment="1">
      <alignment vertical="center" wrapText="1"/>
    </xf>
    <xf numFmtId="166" fontId="4" fillId="0" borderId="6" xfId="0" applyNumberFormat="1" applyFont="1" applyBorder="1" applyAlignment="1">
      <alignment horizontal="center" vertical="center"/>
    </xf>
    <xf numFmtId="166" fontId="4" fillId="0" borderId="70"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70" xfId="0" applyFont="1" applyBorder="1" applyAlignment="1">
      <alignment horizontal="center" vertical="center" wrapText="1"/>
    </xf>
    <xf numFmtId="0" fontId="4" fillId="3" borderId="10"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3" xfId="0" applyFont="1" applyFill="1" applyBorder="1" applyAlignment="1" applyProtection="1">
      <alignment horizontal="left"/>
      <protection locked="0"/>
    </xf>
    <xf numFmtId="0" fontId="6" fillId="4" borderId="90" xfId="0" applyFont="1" applyFill="1" applyBorder="1" applyAlignment="1">
      <alignment horizontal="left"/>
    </xf>
    <xf numFmtId="0" fontId="6" fillId="4" borderId="91" xfId="0" applyFont="1" applyFill="1" applyBorder="1" applyAlignment="1">
      <alignment horizontal="left"/>
    </xf>
    <xf numFmtId="0" fontId="6" fillId="4" borderId="12" xfId="0" applyFont="1" applyFill="1" applyBorder="1" applyAlignment="1">
      <alignment horizontal="left"/>
    </xf>
    <xf numFmtId="166" fontId="4" fillId="3" borderId="6" xfId="0" applyNumberFormat="1" applyFont="1" applyFill="1" applyBorder="1" applyAlignment="1" applyProtection="1">
      <alignment horizontal="center" vertical="center"/>
      <protection locked="0"/>
    </xf>
    <xf numFmtId="0" fontId="4" fillId="2" borderId="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0" borderId="77"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2" borderId="26" xfId="0" applyFont="1" applyFill="1" applyBorder="1" applyAlignment="1">
      <alignment horizontal="left" vertical="center"/>
    </xf>
    <xf numFmtId="168" fontId="4" fillId="3" borderId="17" xfId="0" applyNumberFormat="1" applyFont="1" applyFill="1" applyBorder="1" applyAlignment="1">
      <alignment horizontal="left" vertical="center" wrapText="1"/>
    </xf>
    <xf numFmtId="168" fontId="4" fillId="3" borderId="8" xfId="0" applyNumberFormat="1" applyFont="1" applyFill="1" applyBorder="1" applyAlignment="1">
      <alignment horizontal="left" vertical="center" wrapText="1"/>
    </xf>
    <xf numFmtId="168" fontId="4" fillId="3" borderId="27"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0" fontId="5" fillId="0" borderId="69" xfId="0" applyFont="1" applyBorder="1" applyAlignment="1">
      <alignment horizontal="left" vertical="center"/>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3" borderId="62" xfId="0" applyFont="1" applyFill="1" applyBorder="1" applyAlignment="1" applyProtection="1">
      <alignment horizontal="left"/>
      <protection locked="0"/>
    </xf>
    <xf numFmtId="0" fontId="4" fillId="2" borderId="36" xfId="0" applyFont="1" applyFill="1" applyBorder="1" applyAlignment="1">
      <alignment horizontal="left" vertical="center" wrapText="1"/>
    </xf>
    <xf numFmtId="0" fontId="6" fillId="4" borderId="42" xfId="0" applyFont="1" applyFill="1" applyBorder="1" applyAlignment="1">
      <alignment horizontal="left"/>
    </xf>
    <xf numFmtId="0" fontId="6" fillId="4" borderId="43" xfId="0" applyFont="1" applyFill="1" applyBorder="1" applyAlignment="1">
      <alignment horizontal="left"/>
    </xf>
    <xf numFmtId="0" fontId="6" fillId="4" borderId="44" xfId="0" applyFont="1" applyFill="1" applyBorder="1" applyAlignment="1">
      <alignment horizontal="left"/>
    </xf>
    <xf numFmtId="0" fontId="5" fillId="0" borderId="34"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8" xfId="0" applyFont="1" applyFill="1" applyBorder="1" applyAlignment="1">
      <alignment horizontal="center"/>
    </xf>
    <xf numFmtId="0" fontId="5" fillId="2" borderId="22" xfId="0" applyFont="1" applyFill="1" applyBorder="1" applyAlignment="1">
      <alignment horizontal="center"/>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3" borderId="30"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9" xfId="0" applyFont="1" applyFill="1" applyBorder="1" applyAlignment="1" applyProtection="1">
      <alignment horizontal="left" vertical="top"/>
      <protection locked="0"/>
    </xf>
    <xf numFmtId="0" fontId="4" fillId="0" borderId="10" xfId="0" applyFont="1" applyBorder="1" applyAlignment="1">
      <alignment horizontal="left" vertical="center" wrapText="1"/>
    </xf>
    <xf numFmtId="0" fontId="0" fillId="0" borderId="99" xfId="0" applyBorder="1" applyAlignment="1">
      <alignment horizontal="left" vertical="center" wrapText="1"/>
    </xf>
    <xf numFmtId="0" fontId="5" fillId="0" borderId="10" xfId="0" applyFont="1" applyBorder="1" applyAlignment="1">
      <alignment horizontal="left" vertical="center" wrapText="1"/>
    </xf>
    <xf numFmtId="0" fontId="4" fillId="2" borderId="54" xfId="0" applyFont="1" applyFill="1" applyBorder="1" applyAlignment="1">
      <alignment horizontal="left" vertical="center"/>
    </xf>
    <xf numFmtId="0" fontId="4" fillId="2" borderId="46" xfId="0" applyFont="1" applyFill="1" applyBorder="1" applyAlignment="1">
      <alignment horizontal="left" vertical="center"/>
    </xf>
    <xf numFmtId="0" fontId="4" fillId="2" borderId="34" xfId="0" applyFont="1" applyFill="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6" fillId="4" borderId="40" xfId="0" applyFont="1" applyFill="1" applyBorder="1" applyAlignment="1">
      <alignment horizontal="left"/>
    </xf>
    <xf numFmtId="0" fontId="4" fillId="3" borderId="18" xfId="0" applyFont="1" applyFill="1" applyBorder="1" applyAlignment="1" applyProtection="1">
      <alignment horizontal="left"/>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cked"/>
        <c:varyColors val="0"/>
        <c:ser>
          <c:idx val="0"/>
          <c:order val="0"/>
          <c:tx>
            <c:strRef>
              <c:f>'Expenditure Profile'!$G$16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Profile'!$G$17:$G$32</c:f>
              <c:numCache>
                <c:formatCode>_-[$€-2]\ * #,##0.00_-;\-[$€-2]\ * #,##0.00_-;_-[$€-2]\ * "-"??_-;_-@_-</c:formatCode>
                <c:ptCount val="16"/>
                <c:pt idx="0">
                  <c:v>1300000</c:v>
                </c:pt>
                <c:pt idx="1">
                  <c:v>1704253.74</c:v>
                </c:pt>
                <c:pt idx="2">
                  <c:v>1704253.74</c:v>
                </c:pt>
                <c:pt idx="3">
                  <c:v>1704253.74</c:v>
                </c:pt>
                <c:pt idx="4">
                  <c:v>1704253.74</c:v>
                </c:pt>
                <c:pt idx="5">
                  <c:v>1704253.74</c:v>
                </c:pt>
                <c:pt idx="6">
                  <c:v>1704253.74</c:v>
                </c:pt>
                <c:pt idx="7">
                  <c:v>1704253.74</c:v>
                </c:pt>
                <c:pt idx="8">
                  <c:v>1704253.74</c:v>
                </c:pt>
                <c:pt idx="9">
                  <c:v>1704253.74</c:v>
                </c:pt>
                <c:pt idx="10">
                  <c:v>1704253.74</c:v>
                </c:pt>
                <c:pt idx="11">
                  <c:v>1704253.74</c:v>
                </c:pt>
                <c:pt idx="12">
                  <c:v>1704253.74</c:v>
                </c:pt>
                <c:pt idx="13">
                  <c:v>1704253.74</c:v>
                </c:pt>
                <c:pt idx="14">
                  <c:v>1704253.74</c:v>
                </c:pt>
                <c:pt idx="15">
                  <c:v>1704253.74</c:v>
                </c:pt>
              </c:numCache>
            </c:numRef>
          </c:val>
          <c:smooth val="0"/>
          <c:extLst>
            <c:ext xmlns:c16="http://schemas.microsoft.com/office/drawing/2014/chart" uri="{C3380CC4-5D6E-409C-BE32-E72D297353CC}">
              <c16:uniqueId val="{00000000-D04F-4F52-8E02-CD4408D635B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20</xdr:row>
          <xdr:rowOff>66675</xdr:rowOff>
        </xdr:from>
        <xdr:to>
          <xdr:col>10</xdr:col>
          <xdr:colOff>276225</xdr:colOff>
          <xdr:row>22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419100</xdr:colOff>
      <xdr:row>0</xdr:row>
      <xdr:rowOff>78105</xdr:rowOff>
    </xdr:from>
    <xdr:to>
      <xdr:col>11</xdr:col>
      <xdr:colOff>237092</xdr:colOff>
      <xdr:row>4</xdr:row>
      <xdr:rowOff>124763</xdr:rowOff>
    </xdr:to>
    <xdr:pic>
      <xdr:nvPicPr>
        <xdr:cNvPr id="6" name="Picture 5">
          <a:extLst>
            <a:ext uri="{FF2B5EF4-FFF2-40B4-BE49-F238E27FC236}">
              <a16:creationId xmlns:a16="http://schemas.microsoft.com/office/drawing/2014/main" id="{00000000-0008-0000-0000-000006000000}"/>
            </a:ext>
          </a:extLst>
        </xdr:cNvPr>
        <xdr:cNvPicPr>
          <a:picLocks/>
        </xdr:cNvPicPr>
      </xdr:nvPicPr>
      <xdr:blipFill rotWithShape="1">
        <a:blip xmlns:r="http://schemas.openxmlformats.org/officeDocument/2006/relationships" r:embed="rId1"/>
        <a:srcRect l="-719" t="14854" r="719" b="17045"/>
        <a:stretch/>
      </xdr:blipFill>
      <xdr:spPr>
        <a:xfrm>
          <a:off x="6278880" y="78105"/>
          <a:ext cx="1751567"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96417</xdr:rowOff>
    </xdr:to>
    <xdr:pic>
      <xdr:nvPicPr>
        <xdr:cNvPr id="2" name="Picture 1">
          <a:extLst>
            <a:ext uri="{FF2B5EF4-FFF2-40B4-BE49-F238E27FC236}">
              <a16:creationId xmlns:a16="http://schemas.microsoft.com/office/drawing/2014/main" id="{00000000-0008-0000-01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3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131804</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28575</xdr:rowOff>
    </xdr:from>
    <xdr:to>
      <xdr:col>11</xdr:col>
      <xdr:colOff>406637</xdr:colOff>
      <xdr:row>5</xdr:row>
      <xdr:rowOff>132383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5057775" y="28575"/>
          <a:ext cx="1719182" cy="945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67236</xdr:colOff>
      <xdr:row>32</xdr:row>
      <xdr:rowOff>179295</xdr:rowOff>
    </xdr:from>
    <xdr:to>
      <xdr:col>7</xdr:col>
      <xdr:colOff>593912</xdr:colOff>
      <xdr:row>51</xdr:row>
      <xdr:rowOff>112059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657225</xdr:colOff>
      <xdr:row>0</xdr:row>
      <xdr:rowOff>104775</xdr:rowOff>
    </xdr:from>
    <xdr:to>
      <xdr:col>8</xdr:col>
      <xdr:colOff>54212</xdr:colOff>
      <xdr:row>5</xdr:row>
      <xdr:rowOff>136193</xdr:rowOff>
    </xdr:to>
    <xdr:pic>
      <xdr:nvPicPr>
        <xdr:cNvPr id="4" name="Picture 3">
          <a:extLst>
            <a:ext uri="{FF2B5EF4-FFF2-40B4-BE49-F238E27FC236}">
              <a16:creationId xmlns:a16="http://schemas.microsoft.com/office/drawing/2014/main" id="{00000000-0008-0000-0400-000004000000}"/>
            </a:ext>
          </a:extLst>
        </xdr:cNvPr>
        <xdr:cNvPicPr>
          <a:picLocks/>
        </xdr:cNvPicPr>
      </xdr:nvPicPr>
      <xdr:blipFill rotWithShape="1">
        <a:blip xmlns:r="http://schemas.openxmlformats.org/officeDocument/2006/relationships" r:embed="rId2"/>
        <a:srcRect l="-719" t="14854" r="719" b="17045"/>
        <a:stretch/>
      </xdr:blipFill>
      <xdr:spPr>
        <a:xfrm>
          <a:off x="4486275" y="104775"/>
          <a:ext cx="1719182" cy="9458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84178</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AD94"/>
  <sheetViews>
    <sheetView showZeros="0" tabSelected="1" topLeftCell="B1" zoomScaleNormal="100" zoomScaleSheetLayoutView="100" workbookViewId="0">
      <selection activeCell="G62" sqref="G62:H62"/>
    </sheetView>
  </sheetViews>
  <sheetFormatPr defaultColWidth="9.140625" defaultRowHeight="12.75" x14ac:dyDescent="0.25"/>
  <cols>
    <col min="1" max="1" width="2.28515625" style="1" customWidth="1"/>
    <col min="2" max="2" width="9.28515625" style="1" customWidth="1"/>
    <col min="3" max="3" width="6.85546875" style="1" customWidth="1"/>
    <col min="4" max="4" width="26.42578125" style="1" customWidth="1"/>
    <col min="5" max="6" width="9.140625" style="1"/>
    <col min="7" max="7" width="9.140625" style="1" customWidth="1"/>
    <col min="8" max="8" width="5.42578125" style="1" customWidth="1"/>
    <col min="9" max="9" width="9.140625" style="1"/>
    <col min="10" max="10" width="19.28515625" style="1" customWidth="1"/>
    <col min="11" max="11" width="9.140625" style="1"/>
    <col min="12" max="12" width="14.42578125" style="1" customWidth="1"/>
    <col min="13" max="13" width="2.28515625" style="1" customWidth="1"/>
    <col min="14" max="14" width="2.28515625" style="1" hidden="1" customWidth="1"/>
    <col min="15" max="15" width="0" style="208" hidden="1" customWidth="1"/>
    <col min="16" max="16384" width="9.140625" style="1"/>
  </cols>
  <sheetData>
    <row r="2" spans="2:29" ht="15.75" customHeight="1" x14ac:dyDescent="0.25">
      <c r="B2" s="239" t="s">
        <v>107</v>
      </c>
      <c r="C2" s="239"/>
      <c r="D2" s="239"/>
      <c r="E2" s="239"/>
      <c r="F2" s="239"/>
      <c r="G2" s="239"/>
      <c r="H2" s="239"/>
      <c r="I2" s="239"/>
      <c r="J2" s="239"/>
      <c r="K2" s="239"/>
      <c r="L2" s="239"/>
    </row>
    <row r="3" spans="2:29" ht="15" customHeight="1" thickBot="1" x14ac:dyDescent="0.3">
      <c r="B3" s="239"/>
      <c r="C3" s="239"/>
      <c r="D3" s="239"/>
      <c r="E3" s="239"/>
      <c r="F3" s="239"/>
      <c r="G3" s="239"/>
      <c r="H3" s="239"/>
      <c r="I3" s="239"/>
      <c r="J3" s="239"/>
      <c r="K3" s="239"/>
      <c r="L3" s="239"/>
    </row>
    <row r="4" spans="2:29" ht="27.75" customHeight="1" thickBot="1" x14ac:dyDescent="0.3">
      <c r="B4" s="239"/>
      <c r="C4" s="239"/>
      <c r="D4" s="239"/>
      <c r="E4" s="239"/>
      <c r="F4" s="239"/>
      <c r="G4" s="239"/>
      <c r="H4" s="239"/>
      <c r="I4" s="239"/>
      <c r="J4" s="239"/>
      <c r="K4" s="239"/>
      <c r="L4" s="239"/>
      <c r="P4" s="215" t="s">
        <v>211</v>
      </c>
      <c r="Q4" s="216"/>
      <c r="R4" s="216"/>
      <c r="S4" s="216"/>
      <c r="T4" s="216"/>
      <c r="U4" s="216"/>
      <c r="V4" s="216"/>
      <c r="W4" s="216"/>
      <c r="X4" s="216"/>
      <c r="Y4" s="216"/>
      <c r="Z4" s="216"/>
      <c r="AA4" s="216"/>
      <c r="AB4" s="217"/>
    </row>
    <row r="5" spans="2:29" ht="15" customHeight="1" x14ac:dyDescent="0.25">
      <c r="B5" s="239"/>
      <c r="C5" s="239"/>
      <c r="D5" s="239"/>
      <c r="E5" s="239"/>
      <c r="F5" s="239"/>
      <c r="G5" s="239"/>
      <c r="H5" s="239"/>
      <c r="I5" s="239"/>
      <c r="J5" s="239"/>
      <c r="K5" s="239"/>
      <c r="L5" s="239"/>
    </row>
    <row r="6" spans="2:29" ht="9.75" customHeight="1" thickBot="1" x14ac:dyDescent="0.3">
      <c r="B6" s="239"/>
      <c r="C6" s="239"/>
      <c r="D6" s="239"/>
      <c r="E6" s="239"/>
      <c r="F6" s="239"/>
      <c r="G6" s="239"/>
      <c r="H6" s="239"/>
      <c r="I6" s="239"/>
      <c r="J6" s="239"/>
      <c r="K6" s="239"/>
      <c r="L6" s="239"/>
    </row>
    <row r="7" spans="2:29" ht="30" customHeight="1" thickBot="1" x14ac:dyDescent="0.3">
      <c r="B7" s="225" t="s">
        <v>113</v>
      </c>
      <c r="C7" s="225"/>
      <c r="D7" s="225"/>
      <c r="E7" s="225"/>
      <c r="F7" s="225"/>
      <c r="G7" s="225"/>
      <c r="H7" s="225"/>
      <c r="I7" s="225"/>
      <c r="J7" s="225"/>
      <c r="K7" s="225"/>
      <c r="L7" s="225"/>
      <c r="P7" s="173" t="s">
        <v>150</v>
      </c>
      <c r="Q7" s="174"/>
      <c r="R7" s="174"/>
      <c r="S7" s="333" t="s">
        <v>151</v>
      </c>
      <c r="T7" s="334"/>
      <c r="U7" s="334"/>
      <c r="V7" s="334"/>
      <c r="W7" s="334"/>
      <c r="X7" s="335"/>
      <c r="Y7" s="341" t="s">
        <v>205</v>
      </c>
      <c r="Z7" s="342"/>
      <c r="AA7" s="342"/>
      <c r="AB7" s="342"/>
      <c r="AC7" s="174"/>
    </row>
    <row r="8" spans="2:29" ht="15" customHeight="1" x14ac:dyDescent="0.2">
      <c r="B8" s="345" t="s">
        <v>7</v>
      </c>
      <c r="C8" s="346"/>
      <c r="D8" s="346"/>
      <c r="E8" s="240" t="s">
        <v>147</v>
      </c>
      <c r="F8" s="240"/>
      <c r="G8" s="240"/>
      <c r="H8" s="240"/>
      <c r="I8" s="240"/>
      <c r="J8" s="240"/>
      <c r="K8" s="240"/>
      <c r="L8" s="241"/>
      <c r="P8" s="336" t="s">
        <v>152</v>
      </c>
      <c r="Q8" s="337"/>
      <c r="R8" s="337"/>
      <c r="S8" s="337"/>
      <c r="T8" s="337"/>
      <c r="U8" s="337"/>
      <c r="V8" s="337"/>
      <c r="W8" s="337"/>
      <c r="X8" s="337"/>
      <c r="Y8" s="337"/>
      <c r="Z8" s="337"/>
      <c r="AA8" s="337"/>
      <c r="AB8" s="174"/>
      <c r="AC8" s="174"/>
    </row>
    <row r="9" spans="2:29" ht="6.75" customHeight="1" x14ac:dyDescent="0.25">
      <c r="B9" s="23"/>
      <c r="C9" s="12"/>
      <c r="D9" s="12"/>
      <c r="E9" s="12"/>
      <c r="F9" s="12"/>
      <c r="G9" s="12"/>
      <c r="H9" s="12"/>
      <c r="I9" s="12"/>
      <c r="J9" s="12"/>
      <c r="K9" s="12"/>
      <c r="L9" s="24"/>
      <c r="P9" s="174"/>
      <c r="Q9" s="174"/>
      <c r="R9" s="174"/>
      <c r="S9" s="174"/>
      <c r="T9" s="174"/>
      <c r="U9" s="174"/>
      <c r="V9" s="174"/>
      <c r="W9" s="174"/>
      <c r="X9" s="174"/>
      <c r="Y9" s="174"/>
      <c r="Z9" s="174"/>
      <c r="AA9" s="174"/>
      <c r="AB9" s="174"/>
      <c r="AC9" s="174"/>
    </row>
    <row r="10" spans="2:29" ht="26.45" customHeight="1" x14ac:dyDescent="0.2">
      <c r="B10" s="347" t="s">
        <v>79</v>
      </c>
      <c r="C10" s="224"/>
      <c r="D10" s="224"/>
      <c r="E10" s="232" t="s">
        <v>146</v>
      </c>
      <c r="F10" s="232"/>
      <c r="G10" s="233"/>
      <c r="H10" s="234" t="s">
        <v>62</v>
      </c>
      <c r="I10" s="235"/>
      <c r="J10" s="236"/>
      <c r="K10" s="230" t="s">
        <v>143</v>
      </c>
      <c r="L10" s="231"/>
      <c r="P10" s="175" t="s">
        <v>153</v>
      </c>
      <c r="Q10" s="174"/>
      <c r="R10" s="174"/>
      <c r="S10" s="174"/>
      <c r="T10" s="174"/>
      <c r="U10" s="174"/>
      <c r="V10" s="174"/>
      <c r="W10" s="174"/>
      <c r="X10" s="174"/>
      <c r="Y10" s="174"/>
      <c r="Z10" s="174"/>
      <c r="AA10" s="174"/>
      <c r="AB10" s="174"/>
      <c r="AC10" s="174"/>
    </row>
    <row r="11" spans="2:29" ht="6.75" customHeight="1" x14ac:dyDescent="0.25">
      <c r="B11" s="23"/>
      <c r="C11" s="12"/>
      <c r="D11" s="12"/>
      <c r="E11" s="12"/>
      <c r="F11" s="12"/>
      <c r="G11" s="12"/>
      <c r="H11" s="12"/>
      <c r="I11" s="12"/>
      <c r="J11" s="12"/>
      <c r="K11" s="12"/>
      <c r="L11" s="24"/>
      <c r="P11" s="174"/>
      <c r="Q11" s="174"/>
      <c r="R11" s="174"/>
      <c r="S11" s="174"/>
      <c r="T11" s="174"/>
      <c r="U11" s="174"/>
      <c r="V11" s="174"/>
      <c r="W11" s="174"/>
      <c r="X11" s="174"/>
      <c r="Y11" s="174"/>
      <c r="Z11" s="174"/>
      <c r="AA11" s="174"/>
      <c r="AB11" s="174"/>
      <c r="AC11" s="174"/>
    </row>
    <row r="12" spans="2:29" ht="15" customHeight="1" x14ac:dyDescent="0.25">
      <c r="B12" s="347" t="s">
        <v>105</v>
      </c>
      <c r="C12" s="224"/>
      <c r="D12" s="224"/>
      <c r="E12" s="232" t="s">
        <v>145</v>
      </c>
      <c r="F12" s="232"/>
      <c r="G12" s="233"/>
      <c r="H12" s="223" t="s">
        <v>64</v>
      </c>
      <c r="I12" s="224"/>
      <c r="J12" s="224"/>
      <c r="K12" s="228">
        <v>44751</v>
      </c>
      <c r="L12" s="229"/>
      <c r="P12" s="338" t="s">
        <v>154</v>
      </c>
      <c r="Q12" s="339"/>
      <c r="R12" s="339"/>
      <c r="S12" s="339"/>
      <c r="T12" s="339"/>
      <c r="U12" s="339"/>
      <c r="V12" s="339"/>
      <c r="W12" s="339"/>
      <c r="X12" s="339"/>
      <c r="Y12" s="339"/>
      <c r="Z12" s="339"/>
      <c r="AA12" s="339"/>
      <c r="AB12" s="339"/>
      <c r="AC12" s="174"/>
    </row>
    <row r="13" spans="2:29" ht="6.75" customHeight="1" x14ac:dyDescent="0.25">
      <c r="B13" s="23"/>
      <c r="C13" s="12"/>
      <c r="D13" s="12"/>
      <c r="E13" s="12"/>
      <c r="F13" s="12"/>
      <c r="G13" s="12"/>
      <c r="H13" s="12"/>
      <c r="I13" s="12"/>
      <c r="J13" s="12"/>
      <c r="K13" s="12"/>
      <c r="L13" s="24"/>
      <c r="P13" s="174"/>
      <c r="Q13" s="174"/>
      <c r="R13" s="174"/>
      <c r="S13" s="174"/>
      <c r="T13" s="174"/>
      <c r="U13" s="174"/>
      <c r="V13" s="174"/>
      <c r="W13" s="174"/>
      <c r="X13" s="174"/>
      <c r="Y13" s="174"/>
      <c r="Z13" s="174"/>
      <c r="AA13" s="174"/>
      <c r="AB13" s="174"/>
      <c r="AC13" s="174"/>
    </row>
    <row r="14" spans="2:29" ht="13.15" customHeight="1" x14ac:dyDescent="0.25">
      <c r="B14" s="347" t="s">
        <v>0</v>
      </c>
      <c r="C14" s="224"/>
      <c r="D14" s="224"/>
      <c r="E14" s="232" t="s">
        <v>144</v>
      </c>
      <c r="F14" s="232"/>
      <c r="G14" s="233"/>
      <c r="H14" s="237" t="s">
        <v>65</v>
      </c>
      <c r="I14" s="238"/>
      <c r="J14" s="238"/>
      <c r="K14" s="228" t="s">
        <v>148</v>
      </c>
      <c r="L14" s="270"/>
      <c r="P14" s="338" t="s">
        <v>155</v>
      </c>
      <c r="Q14" s="339"/>
      <c r="R14" s="339"/>
      <c r="S14" s="339"/>
      <c r="T14" s="339"/>
      <c r="U14" s="339"/>
      <c r="V14" s="339"/>
      <c r="W14" s="339"/>
      <c r="X14" s="339"/>
      <c r="Y14" s="339"/>
      <c r="Z14" s="339"/>
      <c r="AA14" s="339"/>
      <c r="AB14" s="339"/>
      <c r="AC14" s="174"/>
    </row>
    <row r="15" spans="2:29" ht="6.75" customHeight="1" thickBot="1" x14ac:dyDescent="0.3">
      <c r="B15" s="116"/>
      <c r="C15" s="117"/>
      <c r="D15" s="117"/>
      <c r="E15" s="117"/>
      <c r="F15" s="117"/>
      <c r="G15" s="117"/>
      <c r="H15" s="117"/>
      <c r="I15" s="117"/>
      <c r="J15" s="117"/>
      <c r="K15" s="117"/>
      <c r="L15" s="118"/>
      <c r="P15" s="174"/>
      <c r="Q15" s="174"/>
      <c r="R15" s="174"/>
      <c r="S15" s="174"/>
      <c r="T15" s="174"/>
      <c r="U15" s="174"/>
      <c r="V15" s="174"/>
      <c r="W15" s="174"/>
      <c r="X15" s="174"/>
      <c r="Y15" s="174"/>
      <c r="Z15" s="174"/>
      <c r="AA15" s="174"/>
      <c r="AB15" s="174"/>
      <c r="AC15" s="174"/>
    </row>
    <row r="16" spans="2:29" x14ac:dyDescent="0.25">
      <c r="B16" s="119" t="s">
        <v>16</v>
      </c>
      <c r="C16" s="120"/>
      <c r="D16" s="120"/>
      <c r="E16" s="120"/>
      <c r="F16" s="120"/>
      <c r="G16" s="120"/>
      <c r="H16" s="120"/>
      <c r="I16" s="120"/>
      <c r="J16" s="120"/>
      <c r="K16" s="120"/>
      <c r="L16" s="121"/>
      <c r="O16" s="208">
        <v>1</v>
      </c>
      <c r="P16" s="174"/>
      <c r="Q16" s="174"/>
      <c r="R16" s="174"/>
      <c r="S16" s="174"/>
      <c r="T16" s="174"/>
      <c r="U16" s="174"/>
      <c r="V16" s="174"/>
      <c r="W16" s="174"/>
      <c r="X16" s="174"/>
      <c r="Y16" s="174"/>
      <c r="Z16" s="174"/>
      <c r="AA16" s="174"/>
      <c r="AB16" s="174"/>
      <c r="AC16" s="174"/>
    </row>
    <row r="17" spans="2:29" ht="6.75" customHeight="1" x14ac:dyDescent="0.25">
      <c r="B17" s="122"/>
      <c r="L17" s="3"/>
      <c r="O17" s="208">
        <v>2</v>
      </c>
      <c r="P17" s="174"/>
      <c r="Q17" s="174"/>
      <c r="R17" s="174"/>
      <c r="S17" s="174"/>
      <c r="T17" s="174"/>
      <c r="U17" s="174"/>
      <c r="V17" s="174"/>
      <c r="W17" s="174"/>
      <c r="X17" s="174"/>
      <c r="Y17" s="174"/>
      <c r="Z17" s="174"/>
      <c r="AA17" s="174"/>
      <c r="AB17" s="174"/>
      <c r="AC17" s="174"/>
    </row>
    <row r="18" spans="2:29" x14ac:dyDescent="0.2">
      <c r="B18" s="226" t="s">
        <v>17</v>
      </c>
      <c r="C18" s="227"/>
      <c r="D18" s="227"/>
      <c r="E18" s="269" t="s">
        <v>156</v>
      </c>
      <c r="F18" s="269"/>
      <c r="G18" s="246" t="s">
        <v>18</v>
      </c>
      <c r="H18" s="246"/>
      <c r="I18" s="246"/>
      <c r="J18" s="272" t="s">
        <v>149</v>
      </c>
      <c r="K18" s="272"/>
      <c r="L18" s="273"/>
      <c r="O18" s="208">
        <v>3</v>
      </c>
      <c r="P18" s="336" t="s">
        <v>160</v>
      </c>
      <c r="Q18" s="337"/>
      <c r="R18" s="337"/>
      <c r="S18" s="337"/>
      <c r="T18" s="337"/>
      <c r="U18" s="337"/>
      <c r="V18" s="337"/>
      <c r="W18" s="337"/>
      <c r="X18" s="337"/>
      <c r="Y18" s="337"/>
      <c r="Z18" s="337"/>
      <c r="AA18" s="337"/>
      <c r="AB18" s="174"/>
      <c r="AC18" s="174"/>
    </row>
    <row r="19" spans="2:29" ht="6.75" customHeight="1" x14ac:dyDescent="0.25">
      <c r="B19" s="252"/>
      <c r="C19" s="253"/>
      <c r="D19" s="253"/>
      <c r="E19" s="253"/>
      <c r="F19" s="253"/>
      <c r="G19" s="253"/>
      <c r="H19" s="253"/>
      <c r="I19" s="253"/>
      <c r="J19" s="253"/>
      <c r="K19" s="253"/>
      <c r="L19" s="254"/>
      <c r="O19" s="208">
        <v>4</v>
      </c>
      <c r="P19" s="174"/>
      <c r="Q19" s="174"/>
      <c r="R19" s="174"/>
      <c r="S19" s="174"/>
      <c r="T19" s="174"/>
      <c r="U19" s="174"/>
      <c r="V19" s="174"/>
      <c r="W19" s="174"/>
      <c r="X19" s="174"/>
      <c r="Y19" s="174"/>
      <c r="Z19" s="174"/>
      <c r="AA19" s="174"/>
      <c r="AB19" s="174"/>
      <c r="AC19" s="174"/>
    </row>
    <row r="20" spans="2:29" ht="15" x14ac:dyDescent="0.25">
      <c r="B20" s="226" t="s">
        <v>20</v>
      </c>
      <c r="C20" s="227"/>
      <c r="D20" s="227"/>
      <c r="E20" s="269">
        <v>2000</v>
      </c>
      <c r="F20" s="269"/>
      <c r="G20" s="227" t="s">
        <v>23</v>
      </c>
      <c r="H20" s="227"/>
      <c r="I20" s="227"/>
      <c r="J20" s="269">
        <v>1</v>
      </c>
      <c r="K20" s="269"/>
      <c r="L20" s="274"/>
      <c r="O20" s="208">
        <v>5</v>
      </c>
      <c r="P20" s="338" t="s">
        <v>157</v>
      </c>
      <c r="Q20" s="340"/>
      <c r="R20" s="340"/>
      <c r="S20" s="340"/>
      <c r="T20" s="340"/>
      <c r="U20" s="340"/>
      <c r="V20" s="340"/>
      <c r="W20" s="340"/>
      <c r="X20" s="340"/>
      <c r="Y20" s="340"/>
      <c r="Z20" s="340"/>
      <c r="AA20" s="340"/>
      <c r="AB20" s="340"/>
      <c r="AC20" s="340"/>
    </row>
    <row r="21" spans="2:29" ht="6.75" customHeight="1" x14ac:dyDescent="0.25">
      <c r="B21" s="252"/>
      <c r="C21" s="253"/>
      <c r="D21" s="253"/>
      <c r="E21" s="253"/>
      <c r="F21" s="253"/>
      <c r="G21" s="253"/>
      <c r="H21" s="253"/>
      <c r="I21" s="253"/>
      <c r="J21" s="253"/>
      <c r="K21" s="253"/>
      <c r="L21" s="254"/>
      <c r="P21" s="174"/>
      <c r="Q21" s="174"/>
      <c r="R21" s="174"/>
      <c r="S21" s="174"/>
      <c r="T21" s="174"/>
      <c r="U21" s="174"/>
      <c r="V21" s="174"/>
      <c r="W21" s="174"/>
      <c r="X21" s="174"/>
      <c r="Y21" s="174"/>
      <c r="Z21" s="174"/>
      <c r="AA21" s="174"/>
      <c r="AB21" s="174"/>
      <c r="AC21" s="174"/>
    </row>
    <row r="22" spans="2:29" x14ac:dyDescent="0.2">
      <c r="B22" s="226" t="s">
        <v>19</v>
      </c>
      <c r="C22" s="227"/>
      <c r="D22" s="227"/>
      <c r="E22" s="269">
        <v>2</v>
      </c>
      <c r="F22" s="269"/>
      <c r="G22" s="227" t="s">
        <v>25</v>
      </c>
      <c r="H22" s="227"/>
      <c r="I22" s="227"/>
      <c r="J22" s="269"/>
      <c r="K22" s="269"/>
      <c r="L22" s="274"/>
      <c r="P22" s="336" t="s">
        <v>161</v>
      </c>
      <c r="Q22" s="337"/>
      <c r="R22" s="337"/>
      <c r="S22" s="337"/>
      <c r="T22" s="337"/>
      <c r="U22" s="337"/>
      <c r="V22" s="337"/>
      <c r="W22" s="337"/>
      <c r="X22" s="337"/>
      <c r="Y22" s="337"/>
      <c r="Z22" s="337"/>
      <c r="AA22" s="337"/>
      <c r="AB22" s="174"/>
      <c r="AC22" s="174"/>
    </row>
    <row r="23" spans="2:29" ht="6.75" customHeight="1" x14ac:dyDescent="0.25">
      <c r="B23" s="252"/>
      <c r="C23" s="253"/>
      <c r="D23" s="253"/>
      <c r="E23" s="253"/>
      <c r="F23" s="253"/>
      <c r="G23" s="253"/>
      <c r="H23" s="253"/>
      <c r="I23" s="253"/>
      <c r="J23" s="253"/>
      <c r="K23" s="253"/>
      <c r="L23" s="254"/>
      <c r="P23" s="174"/>
      <c r="Q23" s="174"/>
      <c r="R23" s="174"/>
      <c r="S23" s="174"/>
      <c r="T23" s="174"/>
      <c r="U23" s="174"/>
      <c r="V23" s="174"/>
      <c r="W23" s="174"/>
      <c r="X23" s="174"/>
      <c r="Y23" s="174"/>
      <c r="Z23" s="174"/>
      <c r="AA23" s="174"/>
      <c r="AB23" s="174"/>
      <c r="AC23" s="174"/>
    </row>
    <row r="24" spans="2:29" ht="39.6" customHeight="1" x14ac:dyDescent="0.2">
      <c r="B24" s="226" t="s">
        <v>140</v>
      </c>
      <c r="C24" s="227"/>
      <c r="D24" s="227"/>
      <c r="E24" s="271" t="s">
        <v>158</v>
      </c>
      <c r="F24" s="269"/>
      <c r="G24" s="246" t="s">
        <v>141</v>
      </c>
      <c r="H24" s="246"/>
      <c r="I24" s="246"/>
      <c r="J24" s="269">
        <v>4</v>
      </c>
      <c r="K24" s="269"/>
      <c r="L24" s="123" t="s">
        <v>38</v>
      </c>
      <c r="O24" s="209"/>
      <c r="P24" s="336" t="s">
        <v>162</v>
      </c>
      <c r="Q24" s="337"/>
      <c r="R24" s="337"/>
      <c r="S24" s="337"/>
      <c r="T24" s="337"/>
      <c r="U24" s="337"/>
      <c r="V24" s="337"/>
      <c r="W24" s="337"/>
      <c r="X24" s="337"/>
      <c r="Y24" s="337"/>
      <c r="Z24" s="337"/>
      <c r="AA24" s="337"/>
      <c r="AB24" s="174"/>
      <c r="AC24" s="174"/>
    </row>
    <row r="25" spans="2:29" ht="6.75" customHeight="1" x14ac:dyDescent="0.25">
      <c r="B25" s="252"/>
      <c r="C25" s="253"/>
      <c r="D25" s="253"/>
      <c r="E25" s="253"/>
      <c r="F25" s="253"/>
      <c r="G25" s="253"/>
      <c r="H25" s="253"/>
      <c r="I25" s="253"/>
      <c r="J25" s="253"/>
      <c r="K25" s="253"/>
      <c r="L25" s="254"/>
      <c r="P25" s="174"/>
      <c r="Q25" s="174"/>
      <c r="R25" s="174"/>
      <c r="S25" s="174"/>
      <c r="T25" s="174"/>
      <c r="U25" s="174"/>
      <c r="V25" s="174"/>
      <c r="W25" s="174"/>
      <c r="X25" s="174"/>
      <c r="Y25" s="174"/>
      <c r="Z25" s="174"/>
      <c r="AA25" s="174"/>
      <c r="AB25" s="174"/>
      <c r="AC25" s="174"/>
    </row>
    <row r="26" spans="2:29" ht="14.45" customHeight="1" x14ac:dyDescent="0.25">
      <c r="B26" s="226" t="s">
        <v>80</v>
      </c>
      <c r="C26" s="227"/>
      <c r="D26" s="227"/>
      <c r="E26" s="343" t="s">
        <v>159</v>
      </c>
      <c r="F26" s="343"/>
      <c r="G26" s="343"/>
      <c r="H26" s="343"/>
      <c r="I26" s="343"/>
      <c r="J26" s="343"/>
      <c r="K26" s="343"/>
      <c r="L26" s="344"/>
      <c r="O26" s="209"/>
      <c r="P26" s="338" t="s">
        <v>163</v>
      </c>
      <c r="Q26" s="340"/>
      <c r="R26" s="340"/>
      <c r="S26" s="340"/>
      <c r="T26" s="340"/>
      <c r="U26" s="340"/>
      <c r="V26" s="340"/>
      <c r="W26" s="340"/>
      <c r="X26" s="340"/>
      <c r="Y26" s="340"/>
      <c r="Z26" s="340"/>
      <c r="AA26" s="174"/>
      <c r="AB26" s="174"/>
      <c r="AC26" s="174"/>
    </row>
    <row r="27" spans="2:29" ht="6.75" customHeight="1" thickBot="1" x14ac:dyDescent="0.3">
      <c r="B27" s="249"/>
      <c r="C27" s="250"/>
      <c r="D27" s="250"/>
      <c r="E27" s="250"/>
      <c r="F27" s="250"/>
      <c r="G27" s="250"/>
      <c r="H27" s="250"/>
      <c r="I27" s="250"/>
      <c r="J27" s="250"/>
      <c r="K27" s="250"/>
      <c r="L27" s="251"/>
      <c r="P27" s="174"/>
      <c r="Q27" s="174"/>
      <c r="R27" s="174"/>
      <c r="S27" s="174"/>
      <c r="T27" s="174"/>
      <c r="U27" s="174"/>
      <c r="V27" s="174"/>
      <c r="W27" s="174"/>
      <c r="X27" s="174"/>
      <c r="Y27" s="174"/>
      <c r="Z27" s="174"/>
      <c r="AA27" s="174"/>
      <c r="AB27" s="174"/>
      <c r="AC27" s="174"/>
    </row>
    <row r="28" spans="2:29" s="7" customFormat="1" x14ac:dyDescent="0.25">
      <c r="B28" s="245">
        <v>1</v>
      </c>
      <c r="C28" s="267" t="s">
        <v>106</v>
      </c>
      <c r="D28" s="267"/>
      <c r="E28" s="267"/>
      <c r="F28" s="267"/>
      <c r="G28" s="267"/>
      <c r="H28" s="267"/>
      <c r="I28" s="267"/>
      <c r="J28" s="267"/>
      <c r="K28" s="267"/>
      <c r="L28" s="268"/>
      <c r="O28" s="208"/>
      <c r="P28" s="176"/>
      <c r="Q28" s="174"/>
      <c r="R28" s="176"/>
      <c r="S28" s="176"/>
      <c r="T28" s="176"/>
      <c r="U28" s="176"/>
      <c r="V28" s="176"/>
      <c r="W28" s="176"/>
      <c r="X28" s="176"/>
      <c r="Y28" s="176"/>
      <c r="Z28" s="176"/>
      <c r="AA28" s="176"/>
      <c r="AB28" s="176"/>
      <c r="AC28" s="176"/>
    </row>
    <row r="29" spans="2:29" ht="15" x14ac:dyDescent="0.25">
      <c r="B29" s="245"/>
      <c r="C29" s="124" t="s">
        <v>9</v>
      </c>
      <c r="D29" s="247" t="s">
        <v>1</v>
      </c>
      <c r="E29" s="247"/>
      <c r="F29" s="247"/>
      <c r="G29" s="247"/>
      <c r="H29" s="247"/>
      <c r="I29" s="247"/>
      <c r="J29" s="247"/>
      <c r="K29" s="219" t="s">
        <v>46</v>
      </c>
      <c r="L29" s="220"/>
      <c r="P29" s="338" t="s">
        <v>174</v>
      </c>
      <c r="Q29" s="342"/>
      <c r="R29" s="342"/>
      <c r="S29" s="342"/>
      <c r="T29" s="342"/>
      <c r="U29" s="342"/>
      <c r="V29" s="342"/>
      <c r="W29" s="342"/>
      <c r="X29" s="174"/>
      <c r="Y29" s="174"/>
      <c r="Z29" s="174"/>
      <c r="AA29" s="174"/>
      <c r="AB29" s="174"/>
      <c r="AC29" s="174"/>
    </row>
    <row r="30" spans="2:29" x14ac:dyDescent="0.25">
      <c r="B30" s="245"/>
      <c r="C30" s="97">
        <v>1.1000000000000001</v>
      </c>
      <c r="D30" s="248" t="s">
        <v>92</v>
      </c>
      <c r="E30" s="248"/>
      <c r="F30" s="248"/>
      <c r="G30" s="248"/>
      <c r="H30" s="248"/>
      <c r="I30" s="248"/>
      <c r="J30" s="248"/>
      <c r="K30" s="242">
        <v>95000</v>
      </c>
      <c r="L30" s="243"/>
      <c r="P30" s="174"/>
      <c r="Q30" s="174"/>
      <c r="R30" s="174"/>
      <c r="S30" s="174"/>
      <c r="T30" s="174"/>
      <c r="U30" s="174"/>
      <c r="V30" s="174"/>
      <c r="W30" s="174"/>
      <c r="X30" s="174"/>
      <c r="Y30" s="174"/>
      <c r="Z30" s="174"/>
      <c r="AA30" s="174"/>
      <c r="AB30" s="174"/>
      <c r="AC30" s="174"/>
    </row>
    <row r="31" spans="2:29" x14ac:dyDescent="0.25">
      <c r="B31" s="245"/>
      <c r="C31" s="97">
        <v>1.2</v>
      </c>
      <c r="D31" s="248" t="s">
        <v>93</v>
      </c>
      <c r="E31" s="248"/>
      <c r="F31" s="248"/>
      <c r="G31" s="248"/>
      <c r="H31" s="248"/>
      <c r="I31" s="248"/>
      <c r="J31" s="248"/>
      <c r="K31" s="242">
        <v>80000</v>
      </c>
      <c r="L31" s="243"/>
      <c r="P31" s="174"/>
      <c r="Q31" s="174"/>
      <c r="R31" s="174"/>
      <c r="S31" s="174"/>
      <c r="T31" s="174"/>
      <c r="U31" s="174"/>
      <c r="V31" s="174"/>
      <c r="W31" s="174"/>
      <c r="X31" s="174"/>
      <c r="Y31" s="174"/>
      <c r="Z31" s="174"/>
      <c r="AA31" s="174"/>
      <c r="AB31" s="174"/>
      <c r="AC31" s="174"/>
    </row>
    <row r="32" spans="2:29" x14ac:dyDescent="0.25">
      <c r="B32" s="245"/>
      <c r="C32" s="97">
        <v>1.3</v>
      </c>
      <c r="D32" s="248" t="s">
        <v>94</v>
      </c>
      <c r="E32" s="248"/>
      <c r="F32" s="248"/>
      <c r="G32" s="248"/>
      <c r="H32" s="248"/>
      <c r="I32" s="248"/>
      <c r="J32" s="248"/>
      <c r="K32" s="242">
        <v>50000</v>
      </c>
      <c r="L32" s="243"/>
      <c r="P32" s="174"/>
      <c r="Q32" s="174"/>
      <c r="R32" s="174"/>
      <c r="S32" s="174"/>
      <c r="T32" s="174"/>
      <c r="U32" s="174"/>
      <c r="V32" s="174"/>
      <c r="W32" s="174"/>
      <c r="X32" s="174"/>
      <c r="Y32" s="174"/>
      <c r="Z32" s="174"/>
      <c r="AA32" s="174"/>
      <c r="AB32" s="174"/>
      <c r="AC32" s="174"/>
    </row>
    <row r="33" spans="2:30" x14ac:dyDescent="0.25">
      <c r="B33" s="245"/>
      <c r="C33" s="97">
        <v>1.4</v>
      </c>
      <c r="D33" s="248" t="s">
        <v>95</v>
      </c>
      <c r="E33" s="248"/>
      <c r="F33" s="248"/>
      <c r="G33" s="248"/>
      <c r="H33" s="248"/>
      <c r="I33" s="248"/>
      <c r="J33" s="248"/>
      <c r="K33" s="242">
        <v>75000</v>
      </c>
      <c r="L33" s="243"/>
      <c r="P33" s="174"/>
      <c r="Q33" s="174"/>
      <c r="R33" s="174"/>
      <c r="S33" s="174"/>
      <c r="T33" s="174"/>
      <c r="U33" s="174"/>
      <c r="V33" s="174"/>
      <c r="W33" s="174"/>
      <c r="X33" s="174"/>
      <c r="Y33" s="174"/>
      <c r="Z33" s="174"/>
      <c r="AA33" s="174"/>
      <c r="AB33" s="174"/>
      <c r="AC33" s="174"/>
    </row>
    <row r="34" spans="2:30" x14ac:dyDescent="0.25">
      <c r="B34" s="245"/>
      <c r="C34" s="97">
        <v>1.5</v>
      </c>
      <c r="D34" s="248" t="s">
        <v>96</v>
      </c>
      <c r="E34" s="248"/>
      <c r="F34" s="248"/>
      <c r="G34" s="248"/>
      <c r="H34" s="248"/>
      <c r="I34" s="248"/>
      <c r="J34" s="248"/>
      <c r="K34" s="242">
        <v>55000</v>
      </c>
      <c r="L34" s="243"/>
      <c r="P34" s="174"/>
      <c r="Q34" s="174"/>
      <c r="R34" s="174"/>
      <c r="S34" s="174"/>
      <c r="T34" s="174"/>
      <c r="U34" s="174"/>
      <c r="V34" s="174"/>
      <c r="W34" s="174"/>
      <c r="X34" s="174"/>
      <c r="Y34" s="174"/>
      <c r="Z34" s="174"/>
      <c r="AA34" s="174"/>
      <c r="AB34" s="174"/>
      <c r="AC34" s="174"/>
    </row>
    <row r="35" spans="2:30" x14ac:dyDescent="0.25">
      <c r="B35" s="245"/>
      <c r="C35" s="97">
        <v>1.6</v>
      </c>
      <c r="D35" s="248" t="s">
        <v>97</v>
      </c>
      <c r="E35" s="248"/>
      <c r="F35" s="248"/>
      <c r="G35" s="248"/>
      <c r="H35" s="248"/>
      <c r="I35" s="248"/>
      <c r="J35" s="248"/>
      <c r="K35" s="242">
        <v>105000</v>
      </c>
      <c r="L35" s="243"/>
      <c r="P35" s="174"/>
      <c r="Q35" s="174"/>
      <c r="R35" s="174"/>
      <c r="S35" s="174"/>
      <c r="T35" s="174"/>
      <c r="U35" s="174"/>
      <c r="V35" s="174"/>
      <c r="W35" s="174"/>
      <c r="X35" s="174"/>
      <c r="Y35" s="174"/>
      <c r="Z35" s="174"/>
      <c r="AA35" s="174"/>
      <c r="AB35" s="174"/>
      <c r="AC35" s="174"/>
    </row>
    <row r="36" spans="2:30" x14ac:dyDescent="0.25">
      <c r="B36" s="245"/>
      <c r="C36" s="97">
        <v>1.7</v>
      </c>
      <c r="D36" s="248" t="s">
        <v>98</v>
      </c>
      <c r="E36" s="248"/>
      <c r="F36" s="248"/>
      <c r="G36" s="248"/>
      <c r="H36" s="248"/>
      <c r="I36" s="248"/>
      <c r="J36" s="248"/>
      <c r="K36" s="242">
        <v>55000</v>
      </c>
      <c r="L36" s="243"/>
      <c r="P36" s="174"/>
      <c r="Q36" s="174"/>
      <c r="R36" s="174"/>
      <c r="S36" s="174"/>
      <c r="T36" s="174"/>
      <c r="U36" s="174"/>
      <c r="V36" s="174"/>
      <c r="W36" s="174"/>
      <c r="X36" s="174"/>
      <c r="Y36" s="174"/>
      <c r="Z36" s="174"/>
      <c r="AA36" s="174"/>
      <c r="AB36" s="174"/>
      <c r="AC36" s="174"/>
    </row>
    <row r="37" spans="2:30" x14ac:dyDescent="0.25">
      <c r="B37" s="245"/>
      <c r="C37" s="97">
        <v>1.8</v>
      </c>
      <c r="D37" s="248" t="s">
        <v>99</v>
      </c>
      <c r="E37" s="248"/>
      <c r="F37" s="248"/>
      <c r="G37" s="248"/>
      <c r="H37" s="248"/>
      <c r="I37" s="248"/>
      <c r="J37" s="248"/>
      <c r="K37" s="242">
        <v>25000</v>
      </c>
      <c r="L37" s="243"/>
      <c r="P37" s="174"/>
      <c r="Q37" s="174"/>
      <c r="R37" s="174"/>
      <c r="S37" s="174"/>
      <c r="T37" s="174"/>
      <c r="U37" s="174"/>
      <c r="V37" s="174"/>
      <c r="W37" s="174"/>
      <c r="X37" s="174"/>
      <c r="Y37" s="174"/>
      <c r="Z37" s="174"/>
      <c r="AA37" s="174"/>
      <c r="AB37" s="174"/>
      <c r="AC37" s="174"/>
    </row>
    <row r="38" spans="2:30" ht="15" customHeight="1" x14ac:dyDescent="0.25">
      <c r="B38" s="245"/>
      <c r="C38" s="97">
        <v>1.9</v>
      </c>
      <c r="D38" s="248" t="s">
        <v>100</v>
      </c>
      <c r="E38" s="248"/>
      <c r="F38" s="248"/>
      <c r="G38" s="248"/>
      <c r="H38" s="248"/>
      <c r="I38" s="248"/>
      <c r="J38" s="248"/>
      <c r="K38" s="242">
        <v>85000</v>
      </c>
      <c r="L38" s="243"/>
      <c r="P38" s="174"/>
      <c r="Q38" s="174"/>
      <c r="R38" s="174"/>
      <c r="S38" s="174"/>
      <c r="T38" s="174"/>
      <c r="U38" s="174"/>
      <c r="V38" s="174"/>
      <c r="W38" s="174"/>
      <c r="X38" s="174"/>
      <c r="Y38" s="174"/>
      <c r="Z38" s="174"/>
      <c r="AA38" s="174"/>
      <c r="AB38" s="174"/>
      <c r="AC38" s="174"/>
    </row>
    <row r="39" spans="2:30" x14ac:dyDescent="0.25">
      <c r="B39" s="245"/>
      <c r="C39" s="125">
        <v>1.1000000000000001</v>
      </c>
      <c r="D39" s="248" t="s">
        <v>101</v>
      </c>
      <c r="E39" s="248"/>
      <c r="F39" s="248"/>
      <c r="G39" s="248"/>
      <c r="H39" s="248"/>
      <c r="I39" s="248"/>
      <c r="J39" s="248"/>
      <c r="K39" s="242"/>
      <c r="L39" s="243"/>
      <c r="P39" s="174"/>
      <c r="Q39" s="174"/>
      <c r="R39" s="174"/>
      <c r="S39" s="174"/>
      <c r="T39" s="174"/>
      <c r="U39" s="174"/>
      <c r="V39" s="174"/>
      <c r="W39" s="174"/>
      <c r="X39" s="174"/>
      <c r="Y39" s="174"/>
      <c r="Z39" s="174"/>
      <c r="AA39" s="174"/>
      <c r="AB39" s="174"/>
      <c r="AC39" s="174"/>
    </row>
    <row r="40" spans="2:30" x14ac:dyDescent="0.25">
      <c r="B40" s="245"/>
      <c r="C40" s="97">
        <v>1.1100000000000001</v>
      </c>
      <c r="D40" s="248" t="s">
        <v>102</v>
      </c>
      <c r="E40" s="248"/>
      <c r="F40" s="248"/>
      <c r="G40" s="248"/>
      <c r="H40" s="248"/>
      <c r="I40" s="248"/>
      <c r="J40" s="248"/>
      <c r="K40" s="242">
        <v>30000</v>
      </c>
      <c r="L40" s="243"/>
      <c r="P40" s="174"/>
      <c r="Q40" s="174"/>
      <c r="R40" s="174"/>
      <c r="S40" s="174"/>
      <c r="T40" s="174"/>
      <c r="U40" s="174"/>
      <c r="V40" s="174"/>
      <c r="W40" s="174"/>
      <c r="X40" s="174"/>
      <c r="Y40" s="174"/>
      <c r="Z40" s="174"/>
      <c r="AA40" s="174"/>
      <c r="AB40" s="174"/>
      <c r="AC40" s="174"/>
    </row>
    <row r="41" spans="2:30" ht="15" customHeight="1" x14ac:dyDescent="0.25">
      <c r="B41" s="245"/>
      <c r="C41" s="97">
        <v>1.1200000000000001</v>
      </c>
      <c r="D41" s="248" t="s">
        <v>103</v>
      </c>
      <c r="E41" s="248"/>
      <c r="F41" s="248"/>
      <c r="G41" s="248"/>
      <c r="H41" s="248"/>
      <c r="I41" s="248"/>
      <c r="J41" s="248"/>
      <c r="K41" s="242">
        <v>45000</v>
      </c>
      <c r="L41" s="243"/>
      <c r="O41" s="209"/>
      <c r="P41" s="174"/>
      <c r="Q41" s="176"/>
      <c r="R41" s="174"/>
      <c r="S41" s="174"/>
      <c r="T41" s="174"/>
      <c r="U41" s="174"/>
      <c r="V41" s="174"/>
      <c r="W41" s="174"/>
      <c r="X41" s="174"/>
      <c r="Y41" s="174"/>
      <c r="Z41" s="174"/>
      <c r="AA41" s="174"/>
      <c r="AB41" s="174"/>
      <c r="AC41" s="174"/>
    </row>
    <row r="42" spans="2:30" ht="15" customHeight="1" x14ac:dyDescent="0.25">
      <c r="B42" s="245"/>
      <c r="C42" s="97">
        <v>1.1299999999999999</v>
      </c>
      <c r="D42" s="248" t="s">
        <v>104</v>
      </c>
      <c r="E42" s="248"/>
      <c r="F42" s="248"/>
      <c r="G42" s="248"/>
      <c r="H42" s="248"/>
      <c r="I42" s="248"/>
      <c r="J42" s="248"/>
      <c r="K42" s="242">
        <v>45000</v>
      </c>
      <c r="L42" s="243"/>
      <c r="O42" s="209"/>
      <c r="P42" s="174"/>
      <c r="Q42" s="176"/>
      <c r="R42" s="174"/>
      <c r="S42" s="174"/>
      <c r="T42" s="174"/>
      <c r="U42" s="174"/>
      <c r="V42" s="174"/>
      <c r="W42" s="174"/>
      <c r="X42" s="174"/>
      <c r="Y42" s="174"/>
      <c r="Z42" s="174"/>
      <c r="AA42" s="174"/>
      <c r="AB42" s="174"/>
      <c r="AC42" s="174"/>
    </row>
    <row r="43" spans="2:30" ht="15" customHeight="1" x14ac:dyDescent="0.25">
      <c r="B43" s="245"/>
      <c r="C43" s="97">
        <v>1.1399999999999999</v>
      </c>
      <c r="D43" s="248" t="s">
        <v>81</v>
      </c>
      <c r="E43" s="248"/>
      <c r="F43" s="248"/>
      <c r="G43" s="248"/>
      <c r="H43" s="248"/>
      <c r="I43" s="248"/>
      <c r="J43" s="248"/>
      <c r="K43" s="242">
        <v>50000</v>
      </c>
      <c r="L43" s="243"/>
      <c r="O43" s="209"/>
      <c r="P43" s="174"/>
      <c r="Q43" s="176"/>
      <c r="R43" s="174"/>
      <c r="S43" s="174"/>
      <c r="T43" s="174"/>
      <c r="U43" s="174"/>
      <c r="V43" s="174"/>
      <c r="W43" s="174"/>
      <c r="X43" s="174"/>
      <c r="Y43" s="174"/>
      <c r="Z43" s="174"/>
      <c r="AA43" s="174"/>
      <c r="AB43" s="174"/>
      <c r="AC43" s="174"/>
    </row>
    <row r="44" spans="2:30" ht="15" customHeight="1" x14ac:dyDescent="0.25">
      <c r="B44" s="245"/>
      <c r="C44" s="97">
        <v>1.1499999999999999</v>
      </c>
      <c r="D44" s="248" t="s">
        <v>129</v>
      </c>
      <c r="E44" s="248"/>
      <c r="F44" s="248"/>
      <c r="G44" s="248"/>
      <c r="H44" s="248"/>
      <c r="I44" s="248"/>
      <c r="J44" s="248"/>
      <c r="K44" s="242">
        <v>100000</v>
      </c>
      <c r="L44" s="243"/>
      <c r="P44" s="174"/>
      <c r="Q44" s="174"/>
      <c r="R44" s="174"/>
      <c r="S44" s="174"/>
      <c r="T44" s="174"/>
      <c r="U44" s="174"/>
      <c r="V44" s="174"/>
      <c r="W44" s="174"/>
      <c r="X44" s="174"/>
      <c r="Y44" s="174"/>
      <c r="Z44" s="174"/>
      <c r="AA44" s="174"/>
      <c r="AB44" s="174"/>
      <c r="AC44" s="174"/>
    </row>
    <row r="45" spans="2:30" s="7" customFormat="1" ht="15" customHeight="1" x14ac:dyDescent="0.25">
      <c r="B45" s="245"/>
      <c r="C45" s="285" t="s">
        <v>47</v>
      </c>
      <c r="D45" s="285"/>
      <c r="E45" s="285"/>
      <c r="F45" s="285"/>
      <c r="G45" s="285"/>
      <c r="H45" s="285"/>
      <c r="I45" s="285"/>
      <c r="J45" s="285"/>
      <c r="K45" s="265">
        <f>SUM(K30:L44)</f>
        <v>895000</v>
      </c>
      <c r="L45" s="266"/>
      <c r="O45" s="208"/>
      <c r="P45" s="176"/>
      <c r="Q45" s="174"/>
      <c r="R45" s="176"/>
      <c r="S45" s="176"/>
      <c r="T45" s="176"/>
      <c r="U45" s="176"/>
      <c r="V45" s="176"/>
      <c r="W45" s="176"/>
      <c r="X45" s="176"/>
      <c r="Y45" s="176"/>
      <c r="Z45" s="176"/>
      <c r="AA45" s="176"/>
      <c r="AB45" s="176"/>
      <c r="AC45" s="176"/>
    </row>
    <row r="46" spans="2:30" x14ac:dyDescent="0.25">
      <c r="B46" s="245"/>
      <c r="C46" s="247" t="s">
        <v>45</v>
      </c>
      <c r="D46" s="247"/>
      <c r="E46" s="247"/>
      <c r="F46" s="247"/>
      <c r="G46" s="247"/>
      <c r="H46" s="247"/>
      <c r="I46" s="247"/>
      <c r="J46" s="247"/>
      <c r="K46" s="247"/>
      <c r="L46" s="286"/>
      <c r="P46" s="174"/>
      <c r="Q46" s="174"/>
      <c r="R46" s="174"/>
      <c r="S46" s="174"/>
      <c r="T46" s="174"/>
      <c r="U46" s="174"/>
      <c r="V46" s="174"/>
      <c r="W46" s="174"/>
      <c r="X46" s="174"/>
      <c r="Y46" s="174"/>
      <c r="Z46" s="174"/>
      <c r="AA46" s="174"/>
      <c r="AB46" s="174"/>
      <c r="AC46" s="174"/>
    </row>
    <row r="47" spans="2:30" x14ac:dyDescent="0.25">
      <c r="B47" s="245"/>
      <c r="C47" s="124" t="s">
        <v>9</v>
      </c>
      <c r="D47" s="298" t="s">
        <v>1</v>
      </c>
      <c r="E47" s="299"/>
      <c r="F47" s="300"/>
      <c r="G47" s="218" t="s">
        <v>10</v>
      </c>
      <c r="H47" s="218"/>
      <c r="I47" s="126" t="s">
        <v>51</v>
      </c>
      <c r="J47" s="127" t="s">
        <v>11</v>
      </c>
      <c r="K47" s="219" t="s">
        <v>50</v>
      </c>
      <c r="L47" s="220"/>
      <c r="P47" s="174"/>
      <c r="Q47" s="174"/>
      <c r="R47" s="174"/>
      <c r="S47" s="174"/>
      <c r="T47" s="174"/>
      <c r="U47" s="174"/>
      <c r="V47" s="174"/>
      <c r="W47" s="174"/>
      <c r="X47" s="174"/>
      <c r="Y47" s="174"/>
      <c r="Z47" s="174"/>
      <c r="AA47" s="174"/>
      <c r="AB47" s="174"/>
      <c r="AC47" s="174"/>
      <c r="AD47" s="174"/>
    </row>
    <row r="48" spans="2:30" x14ac:dyDescent="0.25">
      <c r="B48" s="245"/>
      <c r="C48" s="97">
        <v>1.1599999999999999</v>
      </c>
      <c r="D48" s="264" t="s">
        <v>15</v>
      </c>
      <c r="E48" s="264"/>
      <c r="F48" s="264"/>
      <c r="G48" s="218"/>
      <c r="H48" s="218"/>
      <c r="I48" s="126"/>
      <c r="J48" s="127"/>
      <c r="K48" s="221">
        <f>SUM(K49:L55)</f>
        <v>65000</v>
      </c>
      <c r="L48" s="222"/>
      <c r="P48" s="338" t="s">
        <v>169</v>
      </c>
      <c r="Q48" s="339"/>
      <c r="R48" s="339"/>
      <c r="S48" s="339"/>
      <c r="T48" s="339"/>
      <c r="U48" s="339"/>
      <c r="V48" s="339"/>
      <c r="W48" s="339"/>
      <c r="X48" s="339"/>
      <c r="Y48" s="339"/>
      <c r="Z48" s="339"/>
      <c r="AA48" s="339"/>
      <c r="AB48" s="339"/>
      <c r="AC48" s="174"/>
      <c r="AD48" s="174"/>
    </row>
    <row r="49" spans="2:30" ht="14.45" customHeight="1" x14ac:dyDescent="0.25">
      <c r="B49" s="245"/>
      <c r="C49" s="97" t="s">
        <v>132</v>
      </c>
      <c r="D49" s="263" t="s">
        <v>116</v>
      </c>
      <c r="E49" s="263"/>
      <c r="F49" s="263"/>
      <c r="G49" s="244">
        <v>1</v>
      </c>
      <c r="H49" s="244"/>
      <c r="I49" s="172" t="s">
        <v>164</v>
      </c>
      <c r="J49" s="82">
        <v>7500</v>
      </c>
      <c r="K49" s="221">
        <f>G49*J49</f>
        <v>7500</v>
      </c>
      <c r="L49" s="222"/>
      <c r="P49" s="174"/>
      <c r="Q49" s="174"/>
      <c r="R49" s="174"/>
      <c r="S49" s="174"/>
      <c r="T49" s="174"/>
      <c r="U49" s="174"/>
      <c r="V49" s="174"/>
      <c r="W49" s="174"/>
      <c r="X49" s="174"/>
      <c r="Y49" s="174"/>
      <c r="Z49" s="174"/>
      <c r="AA49" s="174"/>
      <c r="AB49" s="174"/>
      <c r="AC49" s="174"/>
      <c r="AD49" s="174"/>
    </row>
    <row r="50" spans="2:30" ht="14.45" customHeight="1" x14ac:dyDescent="0.25">
      <c r="B50" s="245"/>
      <c r="C50" s="97" t="s">
        <v>133</v>
      </c>
      <c r="D50" s="263" t="s">
        <v>117</v>
      </c>
      <c r="E50" s="263"/>
      <c r="F50" s="263"/>
      <c r="G50" s="244">
        <v>1</v>
      </c>
      <c r="H50" s="244"/>
      <c r="I50" s="172" t="s">
        <v>164</v>
      </c>
      <c r="J50" s="82">
        <v>8000</v>
      </c>
      <c r="K50" s="221">
        <f t="shared" ref="K50:K55" si="0">G50*J50</f>
        <v>8000</v>
      </c>
      <c r="L50" s="222"/>
      <c r="P50" s="174"/>
      <c r="Q50" s="174"/>
      <c r="R50" s="174"/>
      <c r="S50" s="174"/>
      <c r="T50" s="174"/>
      <c r="U50" s="174"/>
      <c r="V50" s="174"/>
      <c r="W50" s="174"/>
      <c r="X50" s="174"/>
      <c r="Y50" s="174"/>
      <c r="Z50" s="174"/>
      <c r="AA50" s="174"/>
      <c r="AB50" s="174"/>
      <c r="AC50" s="174"/>
      <c r="AD50" s="174"/>
    </row>
    <row r="51" spans="2:30" ht="14.45" customHeight="1" x14ac:dyDescent="0.25">
      <c r="B51" s="245"/>
      <c r="C51" s="97" t="s">
        <v>134</v>
      </c>
      <c r="D51" s="263" t="s">
        <v>118</v>
      </c>
      <c r="E51" s="263"/>
      <c r="F51" s="263"/>
      <c r="G51" s="244">
        <v>1</v>
      </c>
      <c r="H51" s="244"/>
      <c r="I51" s="172" t="s">
        <v>164</v>
      </c>
      <c r="J51" s="82">
        <v>12000</v>
      </c>
      <c r="K51" s="221">
        <f t="shared" si="0"/>
        <v>12000</v>
      </c>
      <c r="L51" s="222"/>
      <c r="P51" s="174"/>
      <c r="Q51" s="174"/>
      <c r="R51" s="174"/>
      <c r="S51" s="174"/>
      <c r="T51" s="174"/>
      <c r="U51" s="174"/>
      <c r="V51" s="174"/>
      <c r="W51" s="174"/>
      <c r="X51" s="174"/>
      <c r="Y51" s="174"/>
      <c r="Z51" s="174"/>
      <c r="AA51" s="174"/>
      <c r="AB51" s="174"/>
      <c r="AC51" s="174"/>
      <c r="AD51" s="174"/>
    </row>
    <row r="52" spans="2:30" ht="14.45" customHeight="1" x14ac:dyDescent="0.25">
      <c r="B52" s="245"/>
      <c r="C52" s="97" t="s">
        <v>135</v>
      </c>
      <c r="D52" s="263" t="s">
        <v>119</v>
      </c>
      <c r="E52" s="263"/>
      <c r="F52" s="263"/>
      <c r="G52" s="244">
        <v>1</v>
      </c>
      <c r="H52" s="244"/>
      <c r="I52" s="172" t="s">
        <v>164</v>
      </c>
      <c r="J52" s="82">
        <v>5000</v>
      </c>
      <c r="K52" s="221">
        <f t="shared" si="0"/>
        <v>5000</v>
      </c>
      <c r="L52" s="222"/>
      <c r="P52" s="174"/>
      <c r="Q52" s="174"/>
      <c r="R52" s="174"/>
      <c r="S52" s="174"/>
      <c r="T52" s="174"/>
      <c r="U52" s="174"/>
      <c r="V52" s="174"/>
      <c r="W52" s="174"/>
      <c r="X52" s="174"/>
      <c r="Y52" s="174"/>
      <c r="Z52" s="174"/>
      <c r="AA52" s="174"/>
      <c r="AB52" s="174"/>
      <c r="AC52" s="174"/>
      <c r="AD52" s="174"/>
    </row>
    <row r="53" spans="2:30" ht="14.45" customHeight="1" x14ac:dyDescent="0.25">
      <c r="B53" s="245"/>
      <c r="C53" s="97" t="s">
        <v>136</v>
      </c>
      <c r="D53" s="263" t="s">
        <v>120</v>
      </c>
      <c r="E53" s="263"/>
      <c r="F53" s="263"/>
      <c r="G53" s="244">
        <v>1</v>
      </c>
      <c r="H53" s="244"/>
      <c r="I53" s="172" t="s">
        <v>164</v>
      </c>
      <c r="J53" s="82">
        <v>15000</v>
      </c>
      <c r="K53" s="221">
        <f t="shared" si="0"/>
        <v>15000</v>
      </c>
      <c r="L53" s="222"/>
      <c r="P53" s="174"/>
      <c r="Q53" s="174"/>
      <c r="R53" s="174"/>
      <c r="S53" s="174"/>
      <c r="T53" s="174"/>
      <c r="U53" s="174"/>
      <c r="V53" s="174"/>
      <c r="W53" s="174"/>
      <c r="X53" s="174"/>
      <c r="Y53" s="174"/>
      <c r="Z53" s="174"/>
      <c r="AA53" s="174"/>
      <c r="AB53" s="174"/>
      <c r="AC53" s="174"/>
      <c r="AD53" s="174"/>
    </row>
    <row r="54" spans="2:30" ht="14.45" customHeight="1" x14ac:dyDescent="0.25">
      <c r="B54" s="245"/>
      <c r="C54" s="97" t="s">
        <v>137</v>
      </c>
      <c r="D54" s="263" t="s">
        <v>121</v>
      </c>
      <c r="E54" s="263"/>
      <c r="F54" s="263"/>
      <c r="G54" s="244">
        <v>1</v>
      </c>
      <c r="H54" s="244"/>
      <c r="I54" s="172" t="s">
        <v>164</v>
      </c>
      <c r="J54" s="82">
        <v>15000</v>
      </c>
      <c r="K54" s="221">
        <f t="shared" si="0"/>
        <v>15000</v>
      </c>
      <c r="L54" s="222"/>
      <c r="P54" s="174"/>
      <c r="Q54" s="174"/>
      <c r="R54" s="174"/>
      <c r="S54" s="174"/>
      <c r="T54" s="174"/>
      <c r="U54" s="174"/>
      <c r="V54" s="174"/>
      <c r="W54" s="174"/>
      <c r="X54" s="174"/>
      <c r="Y54" s="174"/>
      <c r="Z54" s="174"/>
      <c r="AA54" s="174"/>
      <c r="AB54" s="174"/>
      <c r="AC54" s="174"/>
      <c r="AD54" s="174"/>
    </row>
    <row r="55" spans="2:30" ht="14.45" customHeight="1" x14ac:dyDescent="0.25">
      <c r="B55" s="245"/>
      <c r="C55" s="97" t="s">
        <v>138</v>
      </c>
      <c r="D55" s="263" t="s">
        <v>122</v>
      </c>
      <c r="E55" s="263"/>
      <c r="F55" s="263"/>
      <c r="G55" s="244">
        <v>1</v>
      </c>
      <c r="H55" s="244"/>
      <c r="I55" s="172" t="s">
        <v>165</v>
      </c>
      <c r="J55" s="82">
        <v>2500</v>
      </c>
      <c r="K55" s="221">
        <f t="shared" si="0"/>
        <v>2500</v>
      </c>
      <c r="L55" s="222"/>
      <c r="P55" s="174"/>
      <c r="Q55" s="174"/>
      <c r="R55" s="174"/>
      <c r="S55" s="174"/>
      <c r="T55" s="174"/>
      <c r="U55" s="174"/>
      <c r="V55" s="174"/>
      <c r="W55" s="174"/>
      <c r="X55" s="174"/>
      <c r="Y55" s="174"/>
      <c r="Z55" s="174"/>
      <c r="AA55" s="174"/>
      <c r="AB55" s="174"/>
      <c r="AC55" s="174"/>
      <c r="AD55" s="174"/>
    </row>
    <row r="56" spans="2:30" x14ac:dyDescent="0.25">
      <c r="B56" s="245"/>
      <c r="C56" s="97">
        <v>1.17</v>
      </c>
      <c r="D56" s="264" t="s">
        <v>66</v>
      </c>
      <c r="E56" s="264"/>
      <c r="F56" s="264"/>
      <c r="G56" s="256">
        <v>0.05</v>
      </c>
      <c r="H56" s="256"/>
      <c r="I56" s="98" t="s">
        <v>12</v>
      </c>
      <c r="J56" s="128">
        <f>K45</f>
        <v>895000</v>
      </c>
      <c r="K56" s="221">
        <f>G56*J56</f>
        <v>44750</v>
      </c>
      <c r="L56" s="222"/>
      <c r="P56" s="338" t="s">
        <v>170</v>
      </c>
      <c r="Q56" s="339"/>
      <c r="R56" s="339"/>
      <c r="S56" s="339"/>
      <c r="T56" s="339"/>
      <c r="U56" s="339"/>
      <c r="V56" s="339"/>
      <c r="W56" s="339"/>
      <c r="X56" s="339"/>
      <c r="Y56" s="339"/>
      <c r="Z56" s="339"/>
      <c r="AA56" s="339"/>
      <c r="AB56" s="174"/>
      <c r="AC56" s="174"/>
      <c r="AD56" s="174"/>
    </row>
    <row r="57" spans="2:30" x14ac:dyDescent="0.25">
      <c r="B57" s="245"/>
      <c r="C57" s="97">
        <v>1.18</v>
      </c>
      <c r="D57" s="264" t="s">
        <v>13</v>
      </c>
      <c r="E57" s="264"/>
      <c r="F57" s="264"/>
      <c r="G57" s="244">
        <v>45</v>
      </c>
      <c r="H57" s="244"/>
      <c r="I57" s="172" t="s">
        <v>203</v>
      </c>
      <c r="J57" s="83">
        <v>1500</v>
      </c>
      <c r="K57" s="221">
        <f>J57*G57</f>
        <v>67500</v>
      </c>
      <c r="L57" s="222"/>
      <c r="O57" s="208" t="s">
        <v>203</v>
      </c>
      <c r="P57" s="174"/>
      <c r="Q57" s="174"/>
      <c r="R57" s="174"/>
      <c r="S57" s="174"/>
      <c r="T57" s="174"/>
      <c r="U57" s="174"/>
      <c r="V57" s="174"/>
      <c r="W57" s="174"/>
      <c r="X57" s="174"/>
      <c r="Y57" s="174"/>
      <c r="Z57" s="174"/>
      <c r="AA57" s="174"/>
      <c r="AB57" s="174"/>
      <c r="AC57" s="174"/>
      <c r="AD57" s="174"/>
    </row>
    <row r="58" spans="2:30" x14ac:dyDescent="0.25">
      <c r="B58" s="245"/>
      <c r="C58" s="275" t="s">
        <v>48</v>
      </c>
      <c r="D58" s="275"/>
      <c r="E58" s="275"/>
      <c r="F58" s="275"/>
      <c r="G58" s="275"/>
      <c r="H58" s="275"/>
      <c r="I58" s="275"/>
      <c r="J58" s="275"/>
      <c r="K58" s="265">
        <f>K48+K56+K57</f>
        <v>177250</v>
      </c>
      <c r="L58" s="266"/>
      <c r="O58" s="208" t="s">
        <v>204</v>
      </c>
      <c r="P58" s="174"/>
      <c r="Q58" s="174"/>
      <c r="R58" s="174"/>
      <c r="S58" s="174"/>
      <c r="T58" s="174"/>
      <c r="U58" s="174"/>
      <c r="V58" s="174"/>
      <c r="W58" s="174"/>
      <c r="X58" s="174"/>
      <c r="Y58" s="174"/>
      <c r="Z58" s="174"/>
      <c r="AA58" s="174"/>
      <c r="AB58" s="174"/>
      <c r="AC58" s="174"/>
      <c r="AD58" s="174"/>
    </row>
    <row r="59" spans="2:30" ht="6.75" customHeight="1" thickBot="1" x14ac:dyDescent="0.3">
      <c r="B59" s="245"/>
      <c r="C59" s="311"/>
      <c r="D59" s="311"/>
      <c r="E59" s="311"/>
      <c r="F59" s="311"/>
      <c r="G59" s="311"/>
      <c r="H59" s="311"/>
      <c r="I59" s="311"/>
      <c r="J59" s="311"/>
      <c r="K59" s="311"/>
      <c r="L59" s="312"/>
      <c r="O59" s="208" t="s">
        <v>55</v>
      </c>
      <c r="P59" s="174"/>
      <c r="Q59" s="174"/>
      <c r="R59" s="174"/>
      <c r="S59" s="174"/>
      <c r="T59" s="174"/>
      <c r="U59" s="174"/>
      <c r="V59" s="174"/>
      <c r="W59" s="174"/>
      <c r="X59" s="174"/>
      <c r="Y59" s="174"/>
      <c r="Z59" s="174"/>
      <c r="AA59" s="174"/>
      <c r="AB59" s="174"/>
      <c r="AC59" s="174"/>
      <c r="AD59" s="174"/>
    </row>
    <row r="60" spans="2:30" s="7" customFormat="1" x14ac:dyDescent="0.25">
      <c r="B60" s="129">
        <v>2</v>
      </c>
      <c r="C60" s="276" t="s">
        <v>49</v>
      </c>
      <c r="D60" s="276"/>
      <c r="E60" s="276"/>
      <c r="F60" s="276"/>
      <c r="G60" s="276"/>
      <c r="H60" s="276"/>
      <c r="I60" s="276"/>
      <c r="J60" s="276"/>
      <c r="K60" s="276"/>
      <c r="L60" s="277"/>
      <c r="O60" s="208"/>
      <c r="P60" s="176"/>
      <c r="Q60" s="174"/>
      <c r="R60" s="176"/>
      <c r="S60" s="176"/>
      <c r="T60" s="176"/>
      <c r="U60" s="176"/>
      <c r="V60" s="176"/>
      <c r="W60" s="176"/>
      <c r="X60" s="176"/>
      <c r="Y60" s="176"/>
      <c r="Z60" s="176"/>
      <c r="AA60" s="176"/>
      <c r="AB60" s="176"/>
      <c r="AC60" s="176"/>
      <c r="AD60" s="176"/>
    </row>
    <row r="61" spans="2:30" x14ac:dyDescent="0.25">
      <c r="B61" s="2"/>
      <c r="C61" s="317" t="s">
        <v>1</v>
      </c>
      <c r="D61" s="317"/>
      <c r="E61" s="317"/>
      <c r="F61" s="317"/>
      <c r="G61" s="218" t="s">
        <v>10</v>
      </c>
      <c r="H61" s="218"/>
      <c r="I61" s="124" t="s">
        <v>51</v>
      </c>
      <c r="J61" s="130" t="s">
        <v>11</v>
      </c>
      <c r="K61" s="219" t="s">
        <v>50</v>
      </c>
      <c r="L61" s="220"/>
      <c r="P61" s="174"/>
      <c r="Q61" s="174"/>
      <c r="R61" s="174"/>
      <c r="S61" s="174"/>
      <c r="T61" s="174"/>
      <c r="U61" s="174"/>
      <c r="V61" s="174"/>
      <c r="W61" s="174"/>
      <c r="X61" s="174"/>
      <c r="Y61" s="174"/>
      <c r="Z61" s="174"/>
      <c r="AA61" s="174"/>
      <c r="AB61" s="174"/>
      <c r="AC61" s="174"/>
      <c r="AD61" s="174"/>
    </row>
    <row r="62" spans="2:30" ht="48.75" customHeight="1" x14ac:dyDescent="0.25">
      <c r="B62" s="2"/>
      <c r="C62" s="255" t="s">
        <v>74</v>
      </c>
      <c r="D62" s="255"/>
      <c r="E62" s="255"/>
      <c r="F62" s="255"/>
      <c r="G62" s="256">
        <v>0.05</v>
      </c>
      <c r="H62" s="256"/>
      <c r="I62" s="172" t="s">
        <v>12</v>
      </c>
      <c r="J62" s="178">
        <f>K56+K48+K45</f>
        <v>1004750</v>
      </c>
      <c r="K62" s="221">
        <f>G62*J62</f>
        <v>50237.5</v>
      </c>
      <c r="L62" s="222"/>
      <c r="O62" s="208" t="s">
        <v>12</v>
      </c>
      <c r="P62" s="338" t="s">
        <v>213</v>
      </c>
      <c r="Q62" s="339"/>
      <c r="R62" s="339"/>
      <c r="S62" s="339"/>
      <c r="T62" s="339"/>
      <c r="U62" s="339"/>
      <c r="V62" s="339"/>
      <c r="W62" s="339"/>
      <c r="X62" s="339"/>
      <c r="Y62" s="339"/>
      <c r="Z62" s="339"/>
      <c r="AA62" s="339"/>
      <c r="AB62" s="339"/>
      <c r="AC62" s="340"/>
      <c r="AD62" s="340"/>
    </row>
    <row r="63" spans="2:30" ht="15" x14ac:dyDescent="0.25">
      <c r="B63" s="2"/>
      <c r="C63" s="255" t="s">
        <v>142</v>
      </c>
      <c r="D63" s="255"/>
      <c r="E63" s="255"/>
      <c r="F63" s="255"/>
      <c r="G63" s="256">
        <v>0.34</v>
      </c>
      <c r="H63" s="256"/>
      <c r="I63" s="98" t="s">
        <v>12</v>
      </c>
      <c r="J63" s="131">
        <f>K58+K45+K62</f>
        <v>1122487.5</v>
      </c>
      <c r="K63" s="221">
        <f>J63*G63</f>
        <v>381645.75</v>
      </c>
      <c r="L63" s="222"/>
      <c r="O63" s="208" t="s">
        <v>55</v>
      </c>
      <c r="P63" s="338" t="s">
        <v>208</v>
      </c>
      <c r="Q63" s="340"/>
      <c r="R63" s="340"/>
      <c r="S63" s="340"/>
      <c r="T63" s="340"/>
      <c r="U63" s="340"/>
      <c r="V63" s="340"/>
      <c r="W63" s="340"/>
      <c r="X63" s="340"/>
      <c r="Y63" s="340"/>
      <c r="Z63" s="340"/>
      <c r="AA63" s="340"/>
      <c r="AB63" s="340"/>
      <c r="AC63" s="340"/>
      <c r="AD63" s="340"/>
    </row>
    <row r="64" spans="2:30" ht="47.25" customHeight="1" x14ac:dyDescent="0.25">
      <c r="B64" s="2"/>
      <c r="C64" s="327" t="s">
        <v>212</v>
      </c>
      <c r="D64" s="227"/>
      <c r="E64" s="227"/>
      <c r="F64" s="328"/>
      <c r="G64" s="329">
        <v>0.01</v>
      </c>
      <c r="H64" s="330"/>
      <c r="I64" s="98" t="s">
        <v>12</v>
      </c>
      <c r="J64" s="131">
        <f>K58+K45+K62</f>
        <v>1122487.5</v>
      </c>
      <c r="K64" s="331">
        <f>J64*G64</f>
        <v>11224.875</v>
      </c>
      <c r="L64" s="332"/>
      <c r="O64" s="208" t="s">
        <v>55</v>
      </c>
      <c r="P64" s="338" t="s">
        <v>210</v>
      </c>
      <c r="Q64" s="339"/>
      <c r="R64" s="339"/>
      <c r="S64" s="339"/>
      <c r="T64" s="339"/>
      <c r="U64" s="339"/>
      <c r="V64" s="339"/>
      <c r="W64" s="339"/>
      <c r="X64" s="339"/>
      <c r="Y64" s="339"/>
      <c r="Z64" s="339"/>
      <c r="AA64" s="339"/>
      <c r="AB64" s="339"/>
      <c r="AC64" s="214"/>
      <c r="AD64" s="214"/>
    </row>
    <row r="65" spans="2:30" x14ac:dyDescent="0.25">
      <c r="B65" s="2"/>
      <c r="C65" s="275" t="s">
        <v>52</v>
      </c>
      <c r="D65" s="275"/>
      <c r="E65" s="275"/>
      <c r="F65" s="275"/>
      <c r="G65" s="275"/>
      <c r="H65" s="275"/>
      <c r="I65" s="275"/>
      <c r="J65" s="275"/>
      <c r="K65" s="265">
        <f>K63+K62+K64</f>
        <v>443108.125</v>
      </c>
      <c r="L65" s="266"/>
      <c r="P65" s="174"/>
      <c r="Q65" s="174"/>
      <c r="R65" s="174"/>
      <c r="S65" s="174"/>
      <c r="T65" s="174"/>
      <c r="U65" s="174"/>
      <c r="V65" s="174"/>
      <c r="W65" s="174"/>
      <c r="X65" s="174"/>
      <c r="Y65" s="174"/>
      <c r="Z65" s="174"/>
      <c r="AA65" s="174"/>
      <c r="AB65" s="174"/>
      <c r="AC65" s="174"/>
      <c r="AD65" s="174"/>
    </row>
    <row r="66" spans="2:30" ht="6.75" customHeight="1" thickBot="1" x14ac:dyDescent="0.3">
      <c r="B66" s="4"/>
      <c r="C66" s="318"/>
      <c r="D66" s="319"/>
      <c r="E66" s="319"/>
      <c r="F66" s="319"/>
      <c r="G66" s="319"/>
      <c r="H66" s="319"/>
      <c r="I66" s="319"/>
      <c r="J66" s="319"/>
      <c r="K66" s="319"/>
      <c r="L66" s="320"/>
      <c r="O66" s="210"/>
      <c r="P66" s="174"/>
      <c r="Q66" s="177"/>
      <c r="R66" s="174"/>
      <c r="S66" s="174"/>
      <c r="T66" s="174"/>
      <c r="U66" s="174"/>
      <c r="V66" s="174"/>
      <c r="W66" s="174"/>
      <c r="X66" s="174"/>
      <c r="Y66" s="174"/>
      <c r="Z66" s="174"/>
      <c r="AA66" s="174"/>
      <c r="AB66" s="174"/>
      <c r="AC66" s="174"/>
      <c r="AD66" s="174"/>
    </row>
    <row r="67" spans="2:30" ht="6.75" customHeight="1" x14ac:dyDescent="0.25">
      <c r="B67" s="133"/>
      <c r="C67" s="134"/>
      <c r="D67" s="135"/>
      <c r="E67" s="135"/>
      <c r="F67" s="135"/>
      <c r="G67" s="135"/>
      <c r="H67" s="135"/>
      <c r="I67" s="135"/>
      <c r="J67" s="135"/>
      <c r="K67" s="136"/>
      <c r="L67" s="137"/>
      <c r="O67" s="209"/>
      <c r="P67" s="174"/>
      <c r="Q67" s="176"/>
      <c r="R67" s="174"/>
      <c r="S67" s="174"/>
      <c r="T67" s="174"/>
      <c r="U67" s="174"/>
      <c r="V67" s="174"/>
      <c r="W67" s="174"/>
      <c r="X67" s="174"/>
      <c r="Y67" s="174"/>
      <c r="Z67" s="174"/>
      <c r="AA67" s="174"/>
      <c r="AB67" s="174"/>
      <c r="AC67" s="174"/>
      <c r="AD67" s="174"/>
    </row>
    <row r="68" spans="2:30" s="132" customFormat="1" x14ac:dyDescent="0.25">
      <c r="B68" s="283" t="s">
        <v>110</v>
      </c>
      <c r="C68" s="284"/>
      <c r="D68" s="284"/>
      <c r="E68" s="284"/>
      <c r="F68" s="284"/>
      <c r="G68" s="284"/>
      <c r="H68" s="284"/>
      <c r="I68" s="284"/>
      <c r="J68" s="284"/>
      <c r="K68" s="321">
        <f>K58+K65+K45</f>
        <v>1515358.125</v>
      </c>
      <c r="L68" s="322"/>
      <c r="O68" s="209"/>
      <c r="P68" s="177"/>
      <c r="Q68" s="176"/>
      <c r="R68" s="177"/>
      <c r="S68" s="177"/>
      <c r="T68" s="177"/>
      <c r="U68" s="177"/>
      <c r="V68" s="177"/>
      <c r="W68" s="177"/>
      <c r="X68" s="177"/>
      <c r="Y68" s="177"/>
      <c r="Z68" s="177"/>
      <c r="AA68" s="177"/>
      <c r="AB68" s="177"/>
      <c r="AC68" s="177"/>
      <c r="AD68" s="177"/>
    </row>
    <row r="69" spans="2:30" s="7" customFormat="1" ht="6.75" customHeight="1" x14ac:dyDescent="0.25">
      <c r="B69" s="138"/>
      <c r="C69" s="139"/>
      <c r="D69" s="139"/>
      <c r="E69" s="139"/>
      <c r="F69" s="139"/>
      <c r="G69" s="139"/>
      <c r="H69" s="139"/>
      <c r="I69" s="139"/>
      <c r="J69" s="139"/>
      <c r="K69" s="140"/>
      <c r="L69" s="141"/>
      <c r="O69" s="209"/>
      <c r="P69" s="176"/>
      <c r="Q69" s="176"/>
      <c r="R69" s="176"/>
      <c r="S69" s="176"/>
      <c r="T69" s="176"/>
      <c r="U69" s="176"/>
      <c r="V69" s="176"/>
      <c r="W69" s="176"/>
      <c r="X69" s="176"/>
      <c r="Y69" s="176"/>
      <c r="Z69" s="176"/>
      <c r="AA69" s="176"/>
      <c r="AB69" s="176"/>
      <c r="AC69" s="176"/>
      <c r="AD69" s="176"/>
    </row>
    <row r="70" spans="2:30" s="7" customFormat="1" x14ac:dyDescent="0.25">
      <c r="B70" s="142" t="s">
        <v>75</v>
      </c>
      <c r="C70" s="143"/>
      <c r="D70" s="143"/>
      <c r="E70" s="143"/>
      <c r="F70" s="143"/>
      <c r="G70" s="323">
        <v>0.13500000000000001</v>
      </c>
      <c r="H70" s="323"/>
      <c r="I70" s="98" t="s">
        <v>12</v>
      </c>
      <c r="J70" s="111">
        <f>K45+K56+K65</f>
        <v>1382858.125</v>
      </c>
      <c r="K70" s="265">
        <f>J70*G70</f>
        <v>186685.84687500002</v>
      </c>
      <c r="L70" s="266"/>
      <c r="O70" s="209"/>
      <c r="P70" s="338" t="s">
        <v>173</v>
      </c>
      <c r="Q70" s="339"/>
      <c r="R70" s="339"/>
      <c r="S70" s="339"/>
      <c r="T70" s="339"/>
      <c r="U70" s="339"/>
      <c r="V70" s="339"/>
      <c r="W70" s="339"/>
      <c r="X70" s="339"/>
      <c r="Y70" s="339"/>
      <c r="Z70" s="339"/>
      <c r="AA70" s="339"/>
      <c r="AB70" s="339"/>
      <c r="AC70" s="176"/>
      <c r="AD70" s="176"/>
    </row>
    <row r="71" spans="2:30" s="7" customFormat="1" x14ac:dyDescent="0.25">
      <c r="B71" s="257" t="s">
        <v>88</v>
      </c>
      <c r="C71" s="258"/>
      <c r="D71" s="258"/>
      <c r="E71" s="258"/>
      <c r="F71" s="258"/>
      <c r="G71" s="256">
        <v>0.23</v>
      </c>
      <c r="H71" s="256"/>
      <c r="I71" s="98" t="s">
        <v>12</v>
      </c>
      <c r="J71" s="111">
        <f>K48</f>
        <v>65000</v>
      </c>
      <c r="K71" s="265">
        <f>J71*G71</f>
        <v>14950</v>
      </c>
      <c r="L71" s="266"/>
      <c r="O71" s="209"/>
      <c r="P71" s="338" t="s">
        <v>171</v>
      </c>
      <c r="Q71" s="339"/>
      <c r="R71" s="339"/>
      <c r="S71" s="339"/>
      <c r="T71" s="339"/>
      <c r="U71" s="339"/>
      <c r="V71" s="339"/>
      <c r="W71" s="339"/>
      <c r="X71" s="339"/>
      <c r="Y71" s="339"/>
      <c r="Z71" s="339"/>
      <c r="AA71" s="339"/>
      <c r="AB71" s="339"/>
      <c r="AC71" s="176"/>
      <c r="AD71" s="176"/>
    </row>
    <row r="72" spans="2:30" s="7" customFormat="1" x14ac:dyDescent="0.25">
      <c r="B72" s="295" t="s">
        <v>86</v>
      </c>
      <c r="C72" s="296"/>
      <c r="D72" s="296"/>
      <c r="E72" s="296"/>
      <c r="F72" s="297"/>
      <c r="G72" s="287"/>
      <c r="H72" s="288"/>
      <c r="I72" s="291" t="s">
        <v>55</v>
      </c>
      <c r="J72" s="293"/>
      <c r="K72" s="313">
        <f>J72*G72</f>
        <v>0</v>
      </c>
      <c r="L72" s="314"/>
      <c r="O72" s="209"/>
      <c r="P72" s="174"/>
      <c r="Q72" s="174"/>
      <c r="R72" s="174"/>
      <c r="S72" s="174"/>
      <c r="T72" s="174"/>
      <c r="U72" s="174"/>
      <c r="V72" s="174"/>
      <c r="W72" s="174"/>
      <c r="X72" s="174"/>
      <c r="Y72" s="174"/>
      <c r="Z72" s="174"/>
      <c r="AA72" s="174"/>
      <c r="AB72" s="174"/>
      <c r="AC72" s="176"/>
      <c r="AD72" s="176"/>
    </row>
    <row r="73" spans="2:30" s="7" customFormat="1" ht="39" customHeight="1" x14ac:dyDescent="0.25">
      <c r="B73" s="324" t="s">
        <v>87</v>
      </c>
      <c r="C73" s="325"/>
      <c r="D73" s="325"/>
      <c r="E73" s="325"/>
      <c r="F73" s="326"/>
      <c r="G73" s="289"/>
      <c r="H73" s="290"/>
      <c r="I73" s="292"/>
      <c r="J73" s="294"/>
      <c r="K73" s="315"/>
      <c r="L73" s="316"/>
      <c r="O73" s="209"/>
      <c r="P73" s="338" t="s">
        <v>172</v>
      </c>
      <c r="Q73" s="339"/>
      <c r="R73" s="339"/>
      <c r="S73" s="339"/>
      <c r="T73" s="339"/>
      <c r="U73" s="339"/>
      <c r="V73" s="339"/>
      <c r="W73" s="339"/>
      <c r="X73" s="339"/>
      <c r="Y73" s="339"/>
      <c r="Z73" s="339"/>
      <c r="AA73" s="339"/>
      <c r="AB73" s="339"/>
      <c r="AC73" s="176"/>
      <c r="AD73" s="176"/>
    </row>
    <row r="74" spans="2:30" s="7" customFormat="1" ht="6.75" customHeight="1" x14ac:dyDescent="0.25">
      <c r="B74" s="138"/>
      <c r="C74" s="144"/>
      <c r="L74" s="145"/>
      <c r="O74" s="209"/>
      <c r="P74" s="176"/>
      <c r="Q74" s="176"/>
      <c r="R74" s="176"/>
      <c r="S74" s="176"/>
      <c r="T74" s="176"/>
      <c r="U74" s="176"/>
      <c r="V74" s="176"/>
      <c r="W74" s="176"/>
      <c r="X74" s="176"/>
      <c r="Y74" s="176"/>
      <c r="Z74" s="176"/>
      <c r="AA74" s="176"/>
      <c r="AB74" s="176"/>
      <c r="AC74" s="176"/>
      <c r="AD74" s="176"/>
    </row>
    <row r="75" spans="2:30" s="7" customFormat="1" x14ac:dyDescent="0.25">
      <c r="B75" s="283" t="s">
        <v>111</v>
      </c>
      <c r="C75" s="284"/>
      <c r="D75" s="284"/>
      <c r="E75" s="284"/>
      <c r="F75" s="284"/>
      <c r="G75" s="284"/>
      <c r="H75" s="284"/>
      <c r="I75" s="284"/>
      <c r="J75" s="284"/>
      <c r="K75" s="281">
        <f>K68+K70+K71+K72</f>
        <v>1716993.971875</v>
      </c>
      <c r="L75" s="282"/>
      <c r="O75" s="209"/>
      <c r="P75" s="176"/>
      <c r="Q75" s="176"/>
      <c r="R75" s="176"/>
      <c r="S75" s="176"/>
      <c r="T75" s="176"/>
      <c r="U75" s="176"/>
      <c r="V75" s="176"/>
      <c r="W75" s="176"/>
      <c r="X75" s="176"/>
      <c r="Y75" s="176"/>
      <c r="Z75" s="176"/>
      <c r="AA75" s="176"/>
      <c r="AB75" s="176"/>
      <c r="AC75" s="176"/>
      <c r="AD75" s="176"/>
    </row>
    <row r="76" spans="2:30" s="7" customFormat="1" ht="6.75" customHeight="1" thickBot="1" x14ac:dyDescent="0.3">
      <c r="B76" s="138"/>
      <c r="C76" s="144"/>
      <c r="L76" s="145"/>
      <c r="O76" s="208"/>
      <c r="P76" s="176"/>
      <c r="Q76" s="174"/>
      <c r="R76" s="176"/>
      <c r="S76" s="176"/>
      <c r="T76" s="176"/>
      <c r="U76" s="176"/>
      <c r="V76" s="176"/>
      <c r="W76" s="176"/>
      <c r="X76" s="176"/>
      <c r="Y76" s="176"/>
      <c r="Z76" s="176"/>
      <c r="AA76" s="176"/>
      <c r="AB76" s="176"/>
      <c r="AC76" s="176"/>
      <c r="AD76" s="176"/>
    </row>
    <row r="77" spans="2:30" s="7" customFormat="1" ht="6.75" customHeight="1" thickBot="1" x14ac:dyDescent="0.3">
      <c r="B77" s="129"/>
      <c r="C77" s="146"/>
      <c r="D77" s="147"/>
      <c r="E77" s="147"/>
      <c r="F77" s="147"/>
      <c r="G77" s="147"/>
      <c r="H77" s="147"/>
      <c r="I77" s="147"/>
      <c r="J77" s="147"/>
      <c r="K77" s="147"/>
      <c r="L77" s="148"/>
      <c r="O77" s="208"/>
      <c r="P77" s="176"/>
      <c r="Q77" s="174"/>
      <c r="R77" s="176"/>
      <c r="S77" s="176"/>
      <c r="T77" s="176"/>
      <c r="U77" s="176"/>
      <c r="V77" s="176"/>
      <c r="W77" s="176"/>
      <c r="X77" s="176"/>
      <c r="Y77" s="176"/>
      <c r="Z77" s="176"/>
      <c r="AA77" s="176"/>
      <c r="AB77" s="176"/>
      <c r="AC77" s="176"/>
    </row>
    <row r="78" spans="2:30" ht="13.5" thickBot="1" x14ac:dyDescent="0.3">
      <c r="B78" s="122" t="s">
        <v>22</v>
      </c>
      <c r="C78" s="144"/>
      <c r="D78" s="7"/>
      <c r="E78" s="259">
        <f>E20/1000</f>
        <v>2</v>
      </c>
      <c r="F78" s="260"/>
      <c r="G78" s="7" t="s">
        <v>14</v>
      </c>
      <c r="H78" s="7"/>
      <c r="I78" s="7"/>
      <c r="J78" s="139" t="s">
        <v>77</v>
      </c>
      <c r="K78" s="261">
        <f>K68/E78</f>
        <v>757679.0625</v>
      </c>
      <c r="L78" s="262"/>
      <c r="P78" s="174"/>
      <c r="Q78" s="174"/>
      <c r="R78" s="174"/>
      <c r="S78" s="174"/>
      <c r="T78" s="174"/>
      <c r="U78" s="174"/>
      <c r="V78" s="174"/>
      <c r="W78" s="174"/>
      <c r="X78" s="174"/>
      <c r="Y78" s="174"/>
      <c r="Z78" s="174"/>
      <c r="AA78" s="174"/>
      <c r="AB78" s="174"/>
      <c r="AC78" s="174"/>
    </row>
    <row r="79" spans="2:30" ht="13.5" thickBot="1" x14ac:dyDescent="0.3">
      <c r="B79" s="122"/>
      <c r="C79" s="144"/>
      <c r="D79" s="7"/>
      <c r="E79" s="309"/>
      <c r="F79" s="309"/>
      <c r="G79" s="7"/>
      <c r="H79" s="7"/>
      <c r="I79" s="7"/>
      <c r="J79" s="139" t="s">
        <v>78</v>
      </c>
      <c r="K79" s="261">
        <f>K75/E78</f>
        <v>858496.98593750002</v>
      </c>
      <c r="L79" s="262"/>
      <c r="P79" s="174"/>
      <c r="Q79" s="174"/>
      <c r="R79" s="174"/>
      <c r="S79" s="174"/>
      <c r="T79" s="174"/>
      <c r="U79" s="174"/>
      <c r="V79" s="174"/>
      <c r="W79" s="174"/>
      <c r="X79" s="174"/>
      <c r="Y79" s="174"/>
      <c r="Z79" s="174"/>
      <c r="AA79" s="174"/>
      <c r="AB79" s="174"/>
      <c r="AC79" s="174"/>
    </row>
    <row r="80" spans="2:30" ht="7.5" customHeight="1" thickBot="1" x14ac:dyDescent="0.3">
      <c r="B80" s="4"/>
      <c r="C80" s="149"/>
      <c r="D80" s="150"/>
      <c r="E80" s="61"/>
      <c r="F80" s="61"/>
      <c r="G80" s="150"/>
      <c r="H80" s="150"/>
      <c r="I80" s="150"/>
      <c r="J80" s="151"/>
      <c r="K80" s="152"/>
      <c r="L80" s="153"/>
      <c r="P80" s="174"/>
      <c r="Q80" s="174"/>
      <c r="R80" s="174"/>
      <c r="S80" s="174"/>
      <c r="T80" s="174"/>
      <c r="U80" s="174"/>
      <c r="V80" s="174"/>
      <c r="W80" s="174"/>
      <c r="X80" s="174"/>
      <c r="Y80" s="174"/>
      <c r="Z80" s="174"/>
      <c r="AA80" s="174"/>
      <c r="AB80" s="174"/>
      <c r="AC80" s="174"/>
    </row>
    <row r="81" spans="2:29" ht="6.75" customHeight="1" x14ac:dyDescent="0.25">
      <c r="B81" s="2"/>
      <c r="C81" s="144"/>
      <c r="D81" s="7"/>
      <c r="E81" s="7"/>
      <c r="F81" s="7"/>
      <c r="G81" s="7"/>
      <c r="H81" s="7"/>
      <c r="I81" s="7"/>
      <c r="J81" s="7"/>
      <c r="K81" s="154"/>
      <c r="L81" s="155"/>
      <c r="P81" s="174"/>
      <c r="Q81" s="174"/>
      <c r="R81" s="174"/>
      <c r="S81" s="174"/>
      <c r="T81" s="174"/>
      <c r="U81" s="174"/>
      <c r="V81" s="174"/>
      <c r="W81" s="174"/>
      <c r="X81" s="174"/>
      <c r="Y81" s="174"/>
      <c r="Z81" s="174"/>
      <c r="AA81" s="174"/>
      <c r="AB81" s="174"/>
      <c r="AC81" s="174"/>
    </row>
    <row r="82" spans="2:29" x14ac:dyDescent="0.25">
      <c r="B82" s="122" t="s">
        <v>73</v>
      </c>
      <c r="C82" s="144"/>
      <c r="D82" s="7"/>
      <c r="E82" s="7"/>
      <c r="F82" s="7"/>
      <c r="G82" s="7"/>
      <c r="H82" s="7"/>
      <c r="I82" s="7"/>
      <c r="J82" s="7"/>
      <c r="K82" s="154"/>
      <c r="L82" s="155"/>
      <c r="P82" s="174"/>
      <c r="Q82" s="174"/>
      <c r="R82" s="174"/>
      <c r="S82" s="174"/>
      <c r="T82" s="174"/>
      <c r="U82" s="174"/>
      <c r="V82" s="174"/>
      <c r="W82" s="174"/>
      <c r="X82" s="174"/>
      <c r="Y82" s="174"/>
      <c r="Z82" s="174"/>
      <c r="AA82" s="174"/>
      <c r="AB82" s="174"/>
      <c r="AC82" s="174"/>
    </row>
    <row r="83" spans="2:29" ht="60" customHeight="1" thickBot="1" x14ac:dyDescent="0.3">
      <c r="B83" s="278"/>
      <c r="C83" s="279"/>
      <c r="D83" s="279"/>
      <c r="E83" s="279"/>
      <c r="F83" s="279"/>
      <c r="G83" s="279"/>
      <c r="H83" s="279"/>
      <c r="I83" s="279"/>
      <c r="J83" s="279"/>
      <c r="K83" s="279"/>
      <c r="L83" s="280"/>
      <c r="P83" s="174"/>
      <c r="Q83" s="174"/>
      <c r="R83" s="174"/>
      <c r="S83" s="174"/>
      <c r="T83" s="174"/>
      <c r="U83" s="174"/>
      <c r="V83" s="174"/>
      <c r="W83" s="174"/>
      <c r="X83" s="174"/>
      <c r="Y83" s="174"/>
      <c r="Z83" s="174"/>
      <c r="AA83" s="174"/>
      <c r="AB83" s="174"/>
      <c r="AC83" s="174"/>
    </row>
    <row r="84" spans="2:29" ht="6.75" customHeight="1" thickBot="1" x14ac:dyDescent="0.3">
      <c r="B84" s="156"/>
      <c r="C84" s="157"/>
      <c r="D84" s="157"/>
      <c r="E84" s="157"/>
      <c r="F84" s="157"/>
      <c r="G84" s="157"/>
      <c r="H84" s="157"/>
      <c r="I84" s="157"/>
      <c r="J84" s="157"/>
      <c r="K84" s="157"/>
      <c r="L84" s="158"/>
      <c r="O84" s="209"/>
      <c r="P84" s="174"/>
      <c r="Q84" s="176"/>
      <c r="R84" s="174"/>
      <c r="S84" s="174"/>
      <c r="T84" s="174"/>
      <c r="U84" s="174"/>
      <c r="V84" s="174"/>
      <c r="W84" s="174"/>
      <c r="X84" s="174"/>
      <c r="Y84" s="174"/>
      <c r="Z84" s="174"/>
      <c r="AA84" s="174"/>
      <c r="AB84" s="174"/>
      <c r="AC84" s="174"/>
    </row>
    <row r="85" spans="2:29" ht="6.75" customHeight="1" x14ac:dyDescent="0.25">
      <c r="B85" s="159"/>
      <c r="C85" s="120"/>
      <c r="D85" s="120"/>
      <c r="E85" s="120"/>
      <c r="F85" s="120"/>
      <c r="G85" s="120"/>
      <c r="H85" s="120"/>
      <c r="I85" s="120"/>
      <c r="J85" s="120"/>
      <c r="K85" s="120"/>
      <c r="L85" s="121"/>
      <c r="P85" s="174"/>
      <c r="Q85" s="174"/>
      <c r="R85" s="174"/>
      <c r="S85" s="174"/>
      <c r="T85" s="174"/>
      <c r="U85" s="174"/>
      <c r="V85" s="174"/>
      <c r="W85" s="174"/>
      <c r="X85" s="174"/>
      <c r="Y85" s="174"/>
      <c r="Z85" s="174"/>
      <c r="AA85" s="174"/>
      <c r="AB85" s="174"/>
      <c r="AC85" s="174"/>
    </row>
    <row r="86" spans="2:29" s="7" customFormat="1" x14ac:dyDescent="0.25">
      <c r="B86" s="160" t="s">
        <v>2</v>
      </c>
      <c r="C86" s="310" t="s">
        <v>3</v>
      </c>
      <c r="D86" s="310"/>
      <c r="E86" s="310"/>
      <c r="F86" s="310"/>
      <c r="G86" s="307" t="s">
        <v>4</v>
      </c>
      <c r="H86" s="307"/>
      <c r="I86" s="307" t="s">
        <v>5</v>
      </c>
      <c r="J86" s="307"/>
      <c r="K86" s="307" t="s">
        <v>6</v>
      </c>
      <c r="L86" s="308"/>
      <c r="O86" s="208"/>
      <c r="P86" s="176"/>
      <c r="Q86" s="174"/>
      <c r="R86" s="176"/>
      <c r="S86" s="176"/>
      <c r="T86" s="176"/>
      <c r="U86" s="176"/>
      <c r="V86" s="176"/>
      <c r="W86" s="176"/>
      <c r="X86" s="176"/>
      <c r="Y86" s="176"/>
      <c r="Z86" s="176"/>
      <c r="AA86" s="176"/>
      <c r="AB86" s="176"/>
      <c r="AC86" s="176"/>
    </row>
    <row r="87" spans="2:29" ht="15" x14ac:dyDescent="0.25">
      <c r="B87" s="84"/>
      <c r="C87" s="301"/>
      <c r="D87" s="301"/>
      <c r="E87" s="301"/>
      <c r="F87" s="301"/>
      <c r="G87" s="304" t="s">
        <v>166</v>
      </c>
      <c r="H87" s="304"/>
      <c r="I87" s="304" t="s">
        <v>167</v>
      </c>
      <c r="J87" s="304"/>
      <c r="K87" s="302">
        <v>44751</v>
      </c>
      <c r="L87" s="303"/>
      <c r="P87" s="338" t="s">
        <v>168</v>
      </c>
      <c r="Q87" s="340"/>
      <c r="R87" s="340"/>
      <c r="S87" s="340"/>
      <c r="T87" s="340"/>
      <c r="U87" s="340"/>
      <c r="V87" s="174"/>
      <c r="W87" s="174"/>
      <c r="X87" s="174"/>
      <c r="Y87" s="174"/>
      <c r="Z87" s="174"/>
      <c r="AA87" s="174"/>
      <c r="AB87" s="174"/>
      <c r="AC87" s="174"/>
    </row>
    <row r="88" spans="2:29" x14ac:dyDescent="0.25">
      <c r="B88" s="84"/>
      <c r="C88" s="301"/>
      <c r="D88" s="301"/>
      <c r="E88" s="301"/>
      <c r="F88" s="301"/>
      <c r="G88" s="304"/>
      <c r="H88" s="304"/>
      <c r="I88" s="304"/>
      <c r="J88" s="304"/>
      <c r="K88" s="302"/>
      <c r="L88" s="303"/>
      <c r="P88" s="174"/>
      <c r="Q88" s="174"/>
      <c r="R88" s="174"/>
      <c r="S88" s="174"/>
      <c r="T88" s="174"/>
      <c r="U88" s="174"/>
      <c r="V88" s="174"/>
      <c r="W88" s="174"/>
      <c r="X88" s="174"/>
      <c r="Y88" s="174"/>
      <c r="Z88" s="174"/>
      <c r="AA88" s="174"/>
      <c r="AB88" s="174"/>
      <c r="AC88" s="174"/>
    </row>
    <row r="89" spans="2:29" ht="6.75" customHeight="1" thickBot="1" x14ac:dyDescent="0.3">
      <c r="B89" s="4"/>
      <c r="C89" s="5"/>
      <c r="D89" s="5"/>
      <c r="E89" s="5"/>
      <c r="F89" s="5"/>
      <c r="G89" s="5"/>
      <c r="H89" s="5"/>
      <c r="I89" s="5"/>
      <c r="J89" s="5"/>
      <c r="K89" s="5"/>
      <c r="L89" s="6"/>
      <c r="P89" s="174"/>
      <c r="Q89" s="174"/>
      <c r="R89" s="174"/>
      <c r="S89" s="174"/>
      <c r="T89" s="174"/>
      <c r="U89" s="174"/>
      <c r="V89" s="174"/>
      <c r="W89" s="174"/>
      <c r="X89" s="174"/>
      <c r="Y89" s="174"/>
      <c r="Z89" s="174"/>
      <c r="AA89" s="174"/>
      <c r="AB89" s="174"/>
      <c r="AC89" s="174"/>
    </row>
    <row r="90" spans="2:29" ht="6.75" customHeight="1" thickBot="1" x14ac:dyDescent="0.3">
      <c r="B90" s="2"/>
      <c r="D90" s="134"/>
      <c r="L90" s="3"/>
      <c r="P90" s="174"/>
      <c r="Q90" s="174"/>
      <c r="R90" s="174"/>
      <c r="S90" s="174"/>
      <c r="T90" s="174"/>
      <c r="U90" s="174"/>
      <c r="V90" s="174"/>
      <c r="W90" s="174"/>
      <c r="X90" s="174"/>
      <c r="Y90" s="174"/>
      <c r="Z90" s="174"/>
      <c r="AA90" s="174"/>
      <c r="AB90" s="174"/>
      <c r="AC90" s="174"/>
    </row>
    <row r="91" spans="2:29" ht="59.25" customHeight="1" thickBot="1" x14ac:dyDescent="0.3">
      <c r="B91" s="161" t="s">
        <v>21</v>
      </c>
      <c r="C91" s="305" t="s">
        <v>112</v>
      </c>
      <c r="D91" s="305"/>
      <c r="E91" s="305"/>
      <c r="F91" s="305"/>
      <c r="G91" s="305"/>
      <c r="H91" s="305"/>
      <c r="I91" s="305"/>
      <c r="J91" s="305"/>
      <c r="K91" s="305"/>
      <c r="L91" s="306"/>
      <c r="P91" s="174"/>
      <c r="Q91" s="174"/>
      <c r="R91" s="174"/>
      <c r="S91" s="174"/>
      <c r="T91" s="174"/>
      <c r="U91" s="174"/>
      <c r="V91" s="174"/>
      <c r="W91" s="174"/>
      <c r="X91" s="174"/>
      <c r="Y91" s="174"/>
      <c r="Z91" s="174"/>
      <c r="AA91" s="174"/>
      <c r="AB91" s="174"/>
      <c r="AC91" s="174"/>
    </row>
    <row r="92" spans="2:29" ht="6.6" customHeight="1" x14ac:dyDescent="0.25">
      <c r="C92" s="225"/>
      <c r="D92" s="225"/>
      <c r="E92" s="225"/>
      <c r="F92" s="225"/>
      <c r="G92" s="225"/>
      <c r="H92" s="225"/>
      <c r="I92" s="225"/>
      <c r="J92" s="225"/>
      <c r="K92" s="225"/>
      <c r="L92" s="225"/>
    </row>
    <row r="93" spans="2:29" x14ac:dyDescent="0.25">
      <c r="C93" s="225"/>
      <c r="D93" s="225"/>
      <c r="E93" s="225"/>
      <c r="F93" s="225"/>
      <c r="G93" s="225"/>
      <c r="H93" s="225"/>
      <c r="I93" s="225"/>
      <c r="J93" s="225"/>
      <c r="K93" s="225"/>
      <c r="L93" s="225"/>
    </row>
    <row r="94" spans="2:29" ht="12" customHeight="1" x14ac:dyDescent="0.25">
      <c r="C94" s="225"/>
      <c r="D94" s="225"/>
      <c r="E94" s="225"/>
      <c r="F94" s="225"/>
      <c r="G94" s="225"/>
      <c r="H94" s="225"/>
      <c r="I94" s="225"/>
      <c r="J94" s="225"/>
      <c r="K94" s="225"/>
      <c r="L94" s="225"/>
    </row>
  </sheetData>
  <sheetProtection algorithmName="SHA-512" hashValue="5wQ5hEfMIIxjkvchsQqiZDODN4jbTygwNJzAEuk+TnfWca0apluLSPZUAMWHveQ/2UTNIeZIpHRhHZ0WjavvtQ==" saltValue="XhUVspyGQp2FqgWZfRBPQg==" spinCount="100000" sheet="1" insertRows="0" selectLockedCells="1" autoFilter="0"/>
  <mergeCells count="184">
    <mergeCell ref="P87:U87"/>
    <mergeCell ref="P48:AB48"/>
    <mergeCell ref="P56:AA56"/>
    <mergeCell ref="P70:AB70"/>
    <mergeCell ref="P71:AB71"/>
    <mergeCell ref="P73:AB73"/>
    <mergeCell ref="P29:W29"/>
    <mergeCell ref="P64:AB64"/>
    <mergeCell ref="B8:D8"/>
    <mergeCell ref="B10:D10"/>
    <mergeCell ref="B12:D12"/>
    <mergeCell ref="B14:D14"/>
    <mergeCell ref="B19:L19"/>
    <mergeCell ref="B21:L21"/>
    <mergeCell ref="B23:L23"/>
    <mergeCell ref="P63:AD63"/>
    <mergeCell ref="P62:AD62"/>
    <mergeCell ref="S7:X7"/>
    <mergeCell ref="P8:AA8"/>
    <mergeCell ref="P12:AB12"/>
    <mergeCell ref="P14:AB14"/>
    <mergeCell ref="P20:AC20"/>
    <mergeCell ref="P18:AA18"/>
    <mergeCell ref="P22:AA22"/>
    <mergeCell ref="P24:AA24"/>
    <mergeCell ref="P26:Z26"/>
    <mergeCell ref="Y7:AB7"/>
    <mergeCell ref="K86:L86"/>
    <mergeCell ref="E79:F79"/>
    <mergeCell ref="C86:F86"/>
    <mergeCell ref="G86:H86"/>
    <mergeCell ref="I86:J86"/>
    <mergeCell ref="D44:J44"/>
    <mergeCell ref="K44:L44"/>
    <mergeCell ref="C59:L59"/>
    <mergeCell ref="D43:J43"/>
    <mergeCell ref="K43:L43"/>
    <mergeCell ref="D49:F49"/>
    <mergeCell ref="D50:F50"/>
    <mergeCell ref="K72:L73"/>
    <mergeCell ref="C63:F63"/>
    <mergeCell ref="C61:F61"/>
    <mergeCell ref="C66:L66"/>
    <mergeCell ref="K70:L70"/>
    <mergeCell ref="B68:J68"/>
    <mergeCell ref="K68:L68"/>
    <mergeCell ref="G70:H70"/>
    <mergeCell ref="G71:H71"/>
    <mergeCell ref="K71:L71"/>
    <mergeCell ref="K61:L61"/>
    <mergeCell ref="G61:H61"/>
    <mergeCell ref="C93:L94"/>
    <mergeCell ref="C88:F88"/>
    <mergeCell ref="C87:F87"/>
    <mergeCell ref="K88:L88"/>
    <mergeCell ref="K87:L87"/>
    <mergeCell ref="I88:J88"/>
    <mergeCell ref="I87:J87"/>
    <mergeCell ref="G88:H88"/>
    <mergeCell ref="G87:H87"/>
    <mergeCell ref="C92:L92"/>
    <mergeCell ref="C91:L91"/>
    <mergeCell ref="B83:L83"/>
    <mergeCell ref="K75:L75"/>
    <mergeCell ref="B75:J75"/>
    <mergeCell ref="K79:L79"/>
    <mergeCell ref="G51:H51"/>
    <mergeCell ref="D41:J41"/>
    <mergeCell ref="C58:J58"/>
    <mergeCell ref="K45:L45"/>
    <mergeCell ref="C45:J45"/>
    <mergeCell ref="C46:L46"/>
    <mergeCell ref="G72:H73"/>
    <mergeCell ref="I72:I73"/>
    <mergeCell ref="J72:J73"/>
    <mergeCell ref="B72:F72"/>
    <mergeCell ref="K48:L48"/>
    <mergeCell ref="D48:F48"/>
    <mergeCell ref="D56:F56"/>
    <mergeCell ref="D42:J42"/>
    <mergeCell ref="K42:L42"/>
    <mergeCell ref="D47:F47"/>
    <mergeCell ref="K54:L54"/>
    <mergeCell ref="B73:F73"/>
    <mergeCell ref="C64:F64"/>
    <mergeCell ref="G64:H64"/>
    <mergeCell ref="B20:D20"/>
    <mergeCell ref="G24:I24"/>
    <mergeCell ref="J24:K24"/>
    <mergeCell ref="K14:L14"/>
    <mergeCell ref="E24:F24"/>
    <mergeCell ref="E22:F22"/>
    <mergeCell ref="E20:F20"/>
    <mergeCell ref="E18:F18"/>
    <mergeCell ref="J18:L18"/>
    <mergeCell ref="J20:L20"/>
    <mergeCell ref="J22:L22"/>
    <mergeCell ref="G20:I20"/>
    <mergeCell ref="G22:I22"/>
    <mergeCell ref="C28:L28"/>
    <mergeCell ref="D35:J35"/>
    <mergeCell ref="D40:J40"/>
    <mergeCell ref="D39:J39"/>
    <mergeCell ref="D38:J38"/>
    <mergeCell ref="D37:J37"/>
    <mergeCell ref="D36:J36"/>
    <mergeCell ref="B24:D24"/>
    <mergeCell ref="B22:D22"/>
    <mergeCell ref="K39:L39"/>
    <mergeCell ref="K29:L29"/>
    <mergeCell ref="D33:J33"/>
    <mergeCell ref="D32:J32"/>
    <mergeCell ref="K30:L30"/>
    <mergeCell ref="D31:J31"/>
    <mergeCell ref="E26:L26"/>
    <mergeCell ref="C62:F62"/>
    <mergeCell ref="G62:H62"/>
    <mergeCell ref="K62:L62"/>
    <mergeCell ref="B71:F71"/>
    <mergeCell ref="E78:F78"/>
    <mergeCell ref="K78:L78"/>
    <mergeCell ref="K55:L55"/>
    <mergeCell ref="D51:F51"/>
    <mergeCell ref="D52:F52"/>
    <mergeCell ref="D53:F53"/>
    <mergeCell ref="D54:F54"/>
    <mergeCell ref="D55:F55"/>
    <mergeCell ref="D57:F57"/>
    <mergeCell ref="K58:L58"/>
    <mergeCell ref="K65:L65"/>
    <mergeCell ref="G63:H63"/>
    <mergeCell ref="C65:J65"/>
    <mergeCell ref="K63:L63"/>
    <mergeCell ref="C60:L60"/>
    <mergeCell ref="K64:L64"/>
    <mergeCell ref="G56:H56"/>
    <mergeCell ref="E12:G12"/>
    <mergeCell ref="E10:G10"/>
    <mergeCell ref="B28:B59"/>
    <mergeCell ref="G52:H52"/>
    <mergeCell ref="G53:H53"/>
    <mergeCell ref="G54:H54"/>
    <mergeCell ref="G55:H55"/>
    <mergeCell ref="K35:L35"/>
    <mergeCell ref="G18:I18"/>
    <mergeCell ref="D29:J29"/>
    <mergeCell ref="D34:J34"/>
    <mergeCell ref="K41:L41"/>
    <mergeCell ref="K57:L57"/>
    <mergeCell ref="K56:L56"/>
    <mergeCell ref="G57:H57"/>
    <mergeCell ref="K31:L31"/>
    <mergeCell ref="K32:L32"/>
    <mergeCell ref="B27:L27"/>
    <mergeCell ref="B25:L25"/>
    <mergeCell ref="B26:D26"/>
    <mergeCell ref="D30:J30"/>
    <mergeCell ref="K34:L34"/>
    <mergeCell ref="K40:L40"/>
    <mergeCell ref="K38:L38"/>
    <mergeCell ref="P4:AB4"/>
    <mergeCell ref="G48:H48"/>
    <mergeCell ref="G47:H47"/>
    <mergeCell ref="K47:L47"/>
    <mergeCell ref="K49:L49"/>
    <mergeCell ref="K50:L50"/>
    <mergeCell ref="K51:L51"/>
    <mergeCell ref="K52:L52"/>
    <mergeCell ref="K53:L53"/>
    <mergeCell ref="H12:J12"/>
    <mergeCell ref="B7:L7"/>
    <mergeCell ref="B18:D18"/>
    <mergeCell ref="K12:L12"/>
    <mergeCell ref="K10:L10"/>
    <mergeCell ref="E14:G14"/>
    <mergeCell ref="H10:J10"/>
    <mergeCell ref="H14:J14"/>
    <mergeCell ref="B2:L6"/>
    <mergeCell ref="E8:L8"/>
    <mergeCell ref="K33:L33"/>
    <mergeCell ref="K36:L36"/>
    <mergeCell ref="K37:L37"/>
    <mergeCell ref="G49:H49"/>
    <mergeCell ref="G50:H50"/>
  </mergeCells>
  <dataValidations count="3">
    <dataValidation type="list" allowBlank="1" showInputMessage="1" showErrorMessage="1" sqref="J20">
      <formula1>$O$16:$O$20</formula1>
    </dataValidation>
    <dataValidation type="list" allowBlank="1" showInputMessage="1" showErrorMessage="1" sqref="I57">
      <formula1>$O$57:$O$59</formula1>
    </dataValidation>
    <dataValidation type="list" allowBlank="1" showInputMessage="1" showErrorMessage="1" sqref="I62">
      <formula1>$O$62:$O$63</formula1>
    </dataValidation>
  </dataValidations>
  <hyperlinks>
    <hyperlink ref="B73" r:id="rId1"/>
  </hyperlinks>
  <printOptions horizontalCentered="1" verticalCentered="1"/>
  <pageMargins left="0" right="0" top="0" bottom="0" header="0" footer="0"/>
  <pageSetup paperSize="8" scale="6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9</xdr:col>
                    <xdr:colOff>57150</xdr:colOff>
                    <xdr:row>20</xdr:row>
                    <xdr:rowOff>66675</xdr:rowOff>
                  </from>
                  <to>
                    <xdr:col>10</xdr:col>
                    <xdr:colOff>276225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5"/>
  <sheetViews>
    <sheetView showZeros="0" zoomScaleNormal="100" zoomScaleSheetLayoutView="115" workbookViewId="0">
      <selection activeCell="F23" sqref="F23:G23"/>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372" t="s">
        <v>128</v>
      </c>
      <c r="B2" s="372"/>
      <c r="C2" s="372"/>
      <c r="D2" s="372"/>
      <c r="E2" s="372"/>
      <c r="F2" s="372"/>
      <c r="G2" s="372"/>
      <c r="H2" s="372"/>
      <c r="I2" s="372"/>
      <c r="J2" s="372"/>
      <c r="K2" s="372"/>
    </row>
    <row r="3" spans="1:28" ht="15" customHeight="1" x14ac:dyDescent="0.25">
      <c r="A3" s="372"/>
      <c r="B3" s="372"/>
      <c r="C3" s="372"/>
      <c r="D3" s="372"/>
      <c r="E3" s="372"/>
      <c r="F3" s="372"/>
      <c r="G3" s="372"/>
      <c r="H3" s="372"/>
      <c r="I3" s="372"/>
      <c r="J3" s="372"/>
      <c r="K3" s="372"/>
    </row>
    <row r="4" spans="1:28" ht="15" customHeight="1" x14ac:dyDescent="0.25">
      <c r="A4" s="372"/>
      <c r="B4" s="372"/>
      <c r="C4" s="372"/>
      <c r="D4" s="372"/>
      <c r="E4" s="372"/>
      <c r="F4" s="372"/>
      <c r="G4" s="372"/>
      <c r="H4" s="372"/>
      <c r="I4" s="372"/>
      <c r="J4" s="372"/>
      <c r="K4" s="372"/>
    </row>
    <row r="5" spans="1:28" ht="15" customHeight="1" x14ac:dyDescent="0.25">
      <c r="A5" s="372"/>
      <c r="B5" s="372"/>
      <c r="C5" s="372"/>
      <c r="D5" s="372"/>
      <c r="E5" s="372"/>
      <c r="F5" s="372"/>
      <c r="G5" s="372"/>
      <c r="H5" s="372"/>
      <c r="I5" s="372"/>
      <c r="J5" s="372"/>
      <c r="K5" s="372"/>
    </row>
    <row r="6" spans="1:28" ht="6" customHeight="1" x14ac:dyDescent="0.25">
      <c r="A6" s="372"/>
      <c r="B6" s="372"/>
      <c r="C6" s="372"/>
      <c r="D6" s="372"/>
      <c r="E6" s="372"/>
      <c r="F6" s="372"/>
      <c r="G6" s="372"/>
      <c r="H6" s="372"/>
      <c r="I6" s="372"/>
      <c r="J6" s="372"/>
      <c r="K6" s="372"/>
    </row>
    <row r="7" spans="1:28" ht="46.15" customHeight="1" thickBot="1" x14ac:dyDescent="0.25">
      <c r="A7" s="373" t="s">
        <v>139</v>
      </c>
      <c r="B7" s="373"/>
      <c r="C7" s="373"/>
      <c r="D7" s="373"/>
      <c r="E7" s="373"/>
      <c r="F7" s="373"/>
      <c r="G7" s="373"/>
      <c r="H7" s="373"/>
      <c r="I7" s="373"/>
      <c r="J7" s="373"/>
      <c r="K7" s="373"/>
      <c r="M7" s="173" t="s">
        <v>150</v>
      </c>
      <c r="N7" s="174"/>
      <c r="O7" s="174"/>
      <c r="P7" s="174"/>
      <c r="Q7" s="174"/>
      <c r="R7" s="174"/>
      <c r="S7" s="174"/>
      <c r="T7" s="174"/>
      <c r="U7" s="174"/>
      <c r="V7" s="174"/>
      <c r="W7" s="174"/>
      <c r="X7" s="174"/>
      <c r="Y7" s="174"/>
      <c r="Z7" s="174"/>
      <c r="AA7" s="174"/>
      <c r="AB7" s="174"/>
    </row>
    <row r="8" spans="1:28" ht="15" customHeight="1" x14ac:dyDescent="0.25">
      <c r="A8" s="374" t="s">
        <v>7</v>
      </c>
      <c r="B8" s="375"/>
      <c r="C8" s="375"/>
      <c r="D8" s="376" t="str">
        <f>'Cost Estimate'!E8</f>
        <v>R5 - Navan Road - Dublin</v>
      </c>
      <c r="E8" s="377"/>
      <c r="F8" s="377"/>
      <c r="G8" s="377"/>
      <c r="H8" s="377"/>
      <c r="I8" s="377"/>
      <c r="J8" s="377"/>
      <c r="K8" s="378"/>
      <c r="M8" s="338" t="s">
        <v>175</v>
      </c>
      <c r="N8" s="340"/>
      <c r="O8" s="340"/>
      <c r="P8" s="340"/>
      <c r="Q8" s="340"/>
      <c r="R8" s="340"/>
      <c r="S8" s="340"/>
      <c r="T8" s="340"/>
      <c r="U8" s="340"/>
      <c r="V8" s="340"/>
      <c r="W8" s="340"/>
      <c r="X8" s="340"/>
      <c r="Y8" s="340"/>
      <c r="Z8" s="340"/>
      <c r="AA8" s="340"/>
      <c r="AB8" s="340"/>
    </row>
    <row r="9" spans="1:28" ht="6.75" customHeight="1" x14ac:dyDescent="0.25">
      <c r="A9" s="369"/>
      <c r="B9" s="370"/>
      <c r="C9" s="370"/>
      <c r="D9" s="370"/>
      <c r="E9" s="370"/>
      <c r="F9" s="370"/>
      <c r="G9" s="370"/>
      <c r="H9" s="370"/>
      <c r="I9" s="370"/>
      <c r="J9" s="370"/>
      <c r="K9" s="371"/>
      <c r="M9" s="174"/>
      <c r="N9" s="174"/>
      <c r="O9" s="174"/>
      <c r="P9" s="174"/>
      <c r="Q9" s="174"/>
      <c r="R9" s="174"/>
      <c r="S9" s="174"/>
      <c r="T9" s="174"/>
      <c r="U9" s="174"/>
      <c r="V9" s="174"/>
      <c r="W9" s="174"/>
      <c r="X9" s="174"/>
      <c r="Y9" s="174"/>
      <c r="Z9" s="174"/>
      <c r="AA9" s="174"/>
      <c r="AB9" s="174"/>
    </row>
    <row r="10" spans="1:28" ht="15" customHeight="1" x14ac:dyDescent="0.25">
      <c r="A10" s="364" t="s">
        <v>84</v>
      </c>
      <c r="B10" s="224"/>
      <c r="C10" s="224"/>
      <c r="D10" s="365" t="str">
        <f>'Cost Estimate'!E10</f>
        <v>DLR/22/0015G</v>
      </c>
      <c r="E10" s="379"/>
      <c r="F10" s="224" t="s">
        <v>123</v>
      </c>
      <c r="G10" s="224"/>
      <c r="H10" s="224"/>
      <c r="I10" s="224"/>
      <c r="J10" s="367" t="str">
        <f>'Cost Estimate'!K10</f>
        <v>Sally Gate - South Dublin Council</v>
      </c>
      <c r="K10" s="368"/>
      <c r="M10" s="338" t="s">
        <v>175</v>
      </c>
      <c r="N10" s="340"/>
      <c r="O10" s="340"/>
      <c r="P10" s="340"/>
      <c r="Q10" s="340"/>
      <c r="R10" s="340"/>
      <c r="S10" s="340"/>
      <c r="T10" s="340"/>
      <c r="U10" s="340"/>
      <c r="V10" s="340"/>
      <c r="W10" s="340"/>
      <c r="X10" s="340"/>
      <c r="Y10" s="340"/>
      <c r="Z10" s="340"/>
      <c r="AA10" s="340"/>
      <c r="AB10" s="340"/>
    </row>
    <row r="11" spans="1:28" ht="6.75" customHeight="1" x14ac:dyDescent="0.25">
      <c r="A11" s="369"/>
      <c r="B11" s="370"/>
      <c r="C11" s="370"/>
      <c r="D11" s="370"/>
      <c r="E11" s="370"/>
      <c r="F11" s="370"/>
      <c r="G11" s="370"/>
      <c r="H11" s="370"/>
      <c r="I11" s="370"/>
      <c r="J11" s="370"/>
      <c r="K11" s="371"/>
      <c r="M11" s="174"/>
      <c r="N11" s="174"/>
      <c r="O11" s="174"/>
      <c r="P11" s="174"/>
      <c r="Q11" s="174"/>
      <c r="R11" s="174"/>
      <c r="S11" s="174"/>
      <c r="T11" s="174"/>
      <c r="U11" s="174"/>
      <c r="V11" s="174"/>
      <c r="W11" s="174"/>
      <c r="X11" s="174"/>
      <c r="Y11" s="174"/>
      <c r="Z11" s="174"/>
      <c r="AA11" s="174"/>
      <c r="AB11" s="174"/>
    </row>
    <row r="12" spans="1:28" ht="15" customHeight="1" x14ac:dyDescent="0.25">
      <c r="A12" s="364" t="s">
        <v>124</v>
      </c>
      <c r="B12" s="224"/>
      <c r="C12" s="224"/>
      <c r="D12" s="365" t="str">
        <f>'Cost Estimate'!E12</f>
        <v>NTA</v>
      </c>
      <c r="E12" s="379"/>
      <c r="F12" s="237" t="s">
        <v>125</v>
      </c>
      <c r="G12" s="238"/>
      <c r="H12" s="238"/>
      <c r="I12" s="238"/>
      <c r="J12" s="367">
        <f>'Cost Estimate'!K12</f>
        <v>44751</v>
      </c>
      <c r="K12" s="368"/>
      <c r="M12" s="338" t="s">
        <v>175</v>
      </c>
      <c r="N12" s="340"/>
      <c r="O12" s="340"/>
      <c r="P12" s="340"/>
      <c r="Q12" s="340"/>
      <c r="R12" s="340"/>
      <c r="S12" s="340"/>
      <c r="T12" s="340"/>
      <c r="U12" s="340"/>
      <c r="V12" s="340"/>
      <c r="W12" s="340"/>
      <c r="X12" s="340"/>
      <c r="Y12" s="340"/>
      <c r="Z12" s="340"/>
      <c r="AA12" s="340"/>
      <c r="AB12" s="340"/>
    </row>
    <row r="13" spans="1:28" ht="6.75" customHeight="1" x14ac:dyDescent="0.25">
      <c r="A13" s="369"/>
      <c r="B13" s="370"/>
      <c r="C13" s="370"/>
      <c r="D13" s="370"/>
      <c r="E13" s="370"/>
      <c r="F13" s="370"/>
      <c r="G13" s="370"/>
      <c r="H13" s="370"/>
      <c r="I13" s="370"/>
      <c r="J13" s="370"/>
      <c r="K13" s="371"/>
      <c r="M13" s="174"/>
      <c r="N13" s="174"/>
      <c r="O13" s="174"/>
      <c r="P13" s="174"/>
      <c r="Q13" s="174"/>
      <c r="R13" s="174"/>
      <c r="S13" s="174"/>
      <c r="T13" s="174"/>
      <c r="U13" s="174"/>
      <c r="V13" s="174"/>
      <c r="W13" s="174"/>
      <c r="X13" s="174"/>
      <c r="Y13" s="174"/>
      <c r="Z13" s="174"/>
      <c r="AA13" s="174"/>
      <c r="AB13" s="174"/>
    </row>
    <row r="14" spans="1:28" ht="14.45" customHeight="1" x14ac:dyDescent="0.25">
      <c r="A14" s="364" t="s">
        <v>126</v>
      </c>
      <c r="B14" s="224"/>
      <c r="C14" s="224"/>
      <c r="D14" s="365" t="str">
        <f>'Cost Estimate'!E14</f>
        <v>South Dublin</v>
      </c>
      <c r="E14" s="366"/>
      <c r="F14" s="238" t="s">
        <v>65</v>
      </c>
      <c r="G14" s="238"/>
      <c r="H14" s="238"/>
      <c r="I14" s="238"/>
      <c r="J14" s="367" t="str">
        <f>'Cost Estimate'!K14</f>
        <v>Q3 2022</v>
      </c>
      <c r="K14" s="368"/>
      <c r="M14" s="338" t="s">
        <v>175</v>
      </c>
      <c r="N14" s="340"/>
      <c r="O14" s="340"/>
      <c r="P14" s="340"/>
      <c r="Q14" s="340"/>
      <c r="R14" s="340"/>
      <c r="S14" s="340"/>
      <c r="T14" s="340"/>
      <c r="U14" s="340"/>
      <c r="V14" s="340"/>
      <c r="W14" s="340"/>
      <c r="X14" s="340"/>
      <c r="Y14" s="340"/>
      <c r="Z14" s="340"/>
      <c r="AA14" s="340"/>
      <c r="AB14" s="340"/>
    </row>
    <row r="15" spans="1:28" ht="13.5" thickBot="1" x14ac:dyDescent="0.3">
      <c r="A15" s="99"/>
      <c r="B15" s="100"/>
      <c r="C15" s="100"/>
      <c r="D15" s="100"/>
      <c r="E15" s="100"/>
      <c r="F15" s="100"/>
      <c r="G15" s="100"/>
      <c r="H15" s="100"/>
      <c r="I15" s="100"/>
      <c r="J15" s="100"/>
      <c r="K15" s="101"/>
      <c r="M15" s="174"/>
      <c r="N15" s="174"/>
      <c r="O15" s="174"/>
      <c r="P15" s="174"/>
      <c r="Q15" s="174"/>
      <c r="R15" s="174"/>
      <c r="S15" s="174"/>
      <c r="T15" s="174"/>
      <c r="U15" s="174"/>
      <c r="V15" s="174"/>
      <c r="W15" s="174"/>
      <c r="X15" s="174"/>
      <c r="Y15" s="174"/>
      <c r="Z15" s="174"/>
      <c r="AA15" s="174"/>
      <c r="AB15" s="174"/>
    </row>
    <row r="16" spans="1:28" s="7" customFormat="1" x14ac:dyDescent="0.25">
      <c r="A16" s="102">
        <v>1</v>
      </c>
      <c r="B16" s="103" t="s">
        <v>130</v>
      </c>
      <c r="C16" s="104"/>
      <c r="D16" s="104"/>
      <c r="E16" s="104"/>
      <c r="F16" s="104"/>
      <c r="G16" s="104"/>
      <c r="H16" s="104"/>
      <c r="I16" s="104"/>
      <c r="J16" s="104"/>
      <c r="K16" s="105"/>
      <c r="M16" s="176"/>
      <c r="N16" s="176"/>
      <c r="O16" s="176"/>
      <c r="P16" s="176"/>
      <c r="Q16" s="176"/>
      <c r="R16" s="176"/>
      <c r="S16" s="176"/>
      <c r="T16" s="176"/>
      <c r="U16" s="176"/>
      <c r="V16" s="176"/>
      <c r="W16" s="176"/>
      <c r="X16" s="176"/>
      <c r="Y16" s="176"/>
      <c r="Z16" s="176"/>
      <c r="AA16" s="176"/>
      <c r="AB16" s="176"/>
    </row>
    <row r="17" spans="1:28" ht="15" customHeight="1" x14ac:dyDescent="0.25">
      <c r="A17" s="8"/>
      <c r="B17" s="97">
        <v>1.1000000000000001</v>
      </c>
      <c r="C17" s="358" t="s">
        <v>116</v>
      </c>
      <c r="D17" s="359"/>
      <c r="E17" s="360"/>
      <c r="F17" s="361">
        <v>1</v>
      </c>
      <c r="G17" s="361"/>
      <c r="H17" s="98" t="s">
        <v>55</v>
      </c>
      <c r="I17" s="111">
        <f>'Cost Estimate'!K49</f>
        <v>7500</v>
      </c>
      <c r="J17" s="362">
        <f>F17*I17</f>
        <v>7500</v>
      </c>
      <c r="K17" s="363"/>
      <c r="M17" s="338" t="s">
        <v>175</v>
      </c>
      <c r="N17" s="340"/>
      <c r="O17" s="340"/>
      <c r="P17" s="340"/>
      <c r="Q17" s="340"/>
      <c r="R17" s="340"/>
      <c r="S17" s="340"/>
      <c r="T17" s="340"/>
      <c r="U17" s="340"/>
      <c r="V17" s="340"/>
      <c r="W17" s="340"/>
      <c r="X17" s="340"/>
      <c r="Y17" s="340"/>
      <c r="Z17" s="340"/>
      <c r="AA17" s="340"/>
      <c r="AB17" s="340"/>
    </row>
    <row r="18" spans="1:28" ht="15" customHeight="1" x14ac:dyDescent="0.25">
      <c r="A18" s="8"/>
      <c r="B18" s="97">
        <v>1.2</v>
      </c>
      <c r="C18" s="358" t="s">
        <v>117</v>
      </c>
      <c r="D18" s="359"/>
      <c r="E18" s="360"/>
      <c r="F18" s="361">
        <v>1</v>
      </c>
      <c r="G18" s="361"/>
      <c r="H18" s="98" t="s">
        <v>55</v>
      </c>
      <c r="I18" s="111">
        <f>'Cost Estimate'!K50</f>
        <v>8000</v>
      </c>
      <c r="J18" s="362">
        <f t="shared" ref="J18:J23" si="0">F18*I18</f>
        <v>8000</v>
      </c>
      <c r="K18" s="363"/>
      <c r="M18" s="338" t="s">
        <v>175</v>
      </c>
      <c r="N18" s="340"/>
      <c r="O18" s="340"/>
      <c r="P18" s="340"/>
      <c r="Q18" s="340"/>
      <c r="R18" s="340"/>
      <c r="S18" s="340"/>
      <c r="T18" s="340"/>
      <c r="U18" s="340"/>
      <c r="V18" s="340"/>
      <c r="W18" s="340"/>
      <c r="X18" s="340"/>
      <c r="Y18" s="340"/>
      <c r="Z18" s="340"/>
      <c r="AA18" s="340"/>
      <c r="AB18" s="340"/>
    </row>
    <row r="19" spans="1:28" ht="15" customHeight="1" x14ac:dyDescent="0.25">
      <c r="A19" s="8"/>
      <c r="B19" s="97">
        <v>1.3</v>
      </c>
      <c r="C19" s="358" t="s">
        <v>118</v>
      </c>
      <c r="D19" s="359"/>
      <c r="E19" s="360"/>
      <c r="F19" s="361">
        <v>1</v>
      </c>
      <c r="G19" s="361"/>
      <c r="H19" s="98" t="s">
        <v>55</v>
      </c>
      <c r="I19" s="111">
        <f>'Cost Estimate'!K51</f>
        <v>12000</v>
      </c>
      <c r="J19" s="362">
        <f t="shared" si="0"/>
        <v>12000</v>
      </c>
      <c r="K19" s="363"/>
      <c r="M19" s="338" t="s">
        <v>175</v>
      </c>
      <c r="N19" s="340"/>
      <c r="O19" s="340"/>
      <c r="P19" s="340"/>
      <c r="Q19" s="340"/>
      <c r="R19" s="340"/>
      <c r="S19" s="340"/>
      <c r="T19" s="340"/>
      <c r="U19" s="340"/>
      <c r="V19" s="340"/>
      <c r="W19" s="340"/>
      <c r="X19" s="340"/>
      <c r="Y19" s="340"/>
      <c r="Z19" s="340"/>
      <c r="AA19" s="340"/>
      <c r="AB19" s="340"/>
    </row>
    <row r="20" spans="1:28" ht="15" customHeight="1" x14ac:dyDescent="0.25">
      <c r="A20" s="8"/>
      <c r="B20" s="97">
        <v>1.4</v>
      </c>
      <c r="C20" s="358" t="s">
        <v>119</v>
      </c>
      <c r="D20" s="359"/>
      <c r="E20" s="360"/>
      <c r="F20" s="361">
        <v>1</v>
      </c>
      <c r="G20" s="361"/>
      <c r="H20" s="98" t="s">
        <v>55</v>
      </c>
      <c r="I20" s="111">
        <f>'Cost Estimate'!K52</f>
        <v>5000</v>
      </c>
      <c r="J20" s="362">
        <f t="shared" si="0"/>
        <v>5000</v>
      </c>
      <c r="K20" s="363"/>
      <c r="M20" s="338" t="s">
        <v>175</v>
      </c>
      <c r="N20" s="340"/>
      <c r="O20" s="340"/>
      <c r="P20" s="340"/>
      <c r="Q20" s="340"/>
      <c r="R20" s="340"/>
      <c r="S20" s="340"/>
      <c r="T20" s="340"/>
      <c r="U20" s="340"/>
      <c r="V20" s="340"/>
      <c r="W20" s="340"/>
      <c r="X20" s="340"/>
      <c r="Y20" s="340"/>
      <c r="Z20" s="340"/>
      <c r="AA20" s="340"/>
      <c r="AB20" s="340"/>
    </row>
    <row r="21" spans="1:28" ht="15" customHeight="1" x14ac:dyDescent="0.25">
      <c r="A21" s="8"/>
      <c r="B21" s="97">
        <v>1.5</v>
      </c>
      <c r="C21" s="358" t="s">
        <v>120</v>
      </c>
      <c r="D21" s="359"/>
      <c r="E21" s="360"/>
      <c r="F21" s="361">
        <v>1</v>
      </c>
      <c r="G21" s="361"/>
      <c r="H21" s="98" t="s">
        <v>55</v>
      </c>
      <c r="I21" s="111">
        <f>'Cost Estimate'!K53</f>
        <v>15000</v>
      </c>
      <c r="J21" s="362">
        <f t="shared" si="0"/>
        <v>15000</v>
      </c>
      <c r="K21" s="363"/>
      <c r="M21" s="338" t="s">
        <v>175</v>
      </c>
      <c r="N21" s="340"/>
      <c r="O21" s="340"/>
      <c r="P21" s="340"/>
      <c r="Q21" s="340"/>
      <c r="R21" s="340"/>
      <c r="S21" s="340"/>
      <c r="T21" s="340"/>
      <c r="U21" s="340"/>
      <c r="V21" s="340"/>
      <c r="W21" s="340"/>
      <c r="X21" s="340"/>
      <c r="Y21" s="340"/>
      <c r="Z21" s="340"/>
      <c r="AA21" s="340"/>
      <c r="AB21" s="340"/>
    </row>
    <row r="22" spans="1:28" ht="15" customHeight="1" x14ac:dyDescent="0.25">
      <c r="A22" s="8"/>
      <c r="B22" s="97">
        <v>1.6</v>
      </c>
      <c r="C22" s="358" t="s">
        <v>121</v>
      </c>
      <c r="D22" s="359"/>
      <c r="E22" s="360"/>
      <c r="F22" s="361">
        <v>1</v>
      </c>
      <c r="G22" s="361"/>
      <c r="H22" s="98" t="s">
        <v>55</v>
      </c>
      <c r="I22" s="111">
        <f>'Cost Estimate'!K45+'Cost Estimate'!K54+'Cost Estimate'!K56+'Cost Estimate'!K57+'Cost Estimate'!K65</f>
        <v>1465358.125</v>
      </c>
      <c r="J22" s="362">
        <f t="shared" si="0"/>
        <v>1465358.125</v>
      </c>
      <c r="K22" s="363"/>
      <c r="M22" s="338" t="s">
        <v>175</v>
      </c>
      <c r="N22" s="340"/>
      <c r="O22" s="340"/>
      <c r="P22" s="340"/>
      <c r="Q22" s="340"/>
      <c r="R22" s="340"/>
      <c r="S22" s="340"/>
      <c r="T22" s="340"/>
      <c r="U22" s="340"/>
      <c r="V22" s="340"/>
      <c r="W22" s="340"/>
      <c r="X22" s="340"/>
      <c r="Y22" s="340"/>
      <c r="Z22" s="340"/>
      <c r="AA22" s="340"/>
      <c r="AB22" s="340"/>
    </row>
    <row r="23" spans="1:28" ht="15" customHeight="1" x14ac:dyDescent="0.25">
      <c r="A23" s="8"/>
      <c r="B23" s="97">
        <v>1.7</v>
      </c>
      <c r="C23" s="358" t="s">
        <v>122</v>
      </c>
      <c r="D23" s="359"/>
      <c r="E23" s="360"/>
      <c r="F23" s="361">
        <v>1</v>
      </c>
      <c r="G23" s="361"/>
      <c r="H23" s="98" t="s">
        <v>55</v>
      </c>
      <c r="I23" s="111">
        <f>'Cost Estimate'!K55</f>
        <v>2500</v>
      </c>
      <c r="J23" s="362">
        <f t="shared" si="0"/>
        <v>2500</v>
      </c>
      <c r="K23" s="363"/>
      <c r="M23" s="338" t="s">
        <v>175</v>
      </c>
      <c r="N23" s="340"/>
      <c r="O23" s="340"/>
      <c r="P23" s="340"/>
      <c r="Q23" s="340"/>
      <c r="R23" s="340"/>
      <c r="S23" s="340"/>
      <c r="T23" s="340"/>
      <c r="U23" s="340"/>
      <c r="V23" s="340"/>
      <c r="W23" s="340"/>
      <c r="X23" s="340"/>
      <c r="Y23" s="340"/>
      <c r="Z23" s="340"/>
      <c r="AA23" s="340"/>
      <c r="AB23" s="340"/>
    </row>
    <row r="24" spans="1:28" ht="6" customHeight="1" x14ac:dyDescent="0.25">
      <c r="A24" s="8"/>
      <c r="B24" s="352"/>
      <c r="C24" s="353"/>
      <c r="D24" s="353"/>
      <c r="E24" s="353"/>
      <c r="F24" s="353"/>
      <c r="G24" s="353"/>
      <c r="H24" s="353"/>
      <c r="I24" s="353"/>
      <c r="J24" s="353"/>
      <c r="K24" s="354"/>
      <c r="M24" s="174"/>
      <c r="N24" s="174"/>
      <c r="O24" s="174"/>
      <c r="P24" s="174"/>
      <c r="Q24" s="174"/>
      <c r="R24" s="174"/>
      <c r="S24" s="174"/>
      <c r="T24" s="174"/>
      <c r="U24" s="174"/>
      <c r="V24" s="174"/>
      <c r="W24" s="174"/>
      <c r="X24" s="174"/>
      <c r="Y24" s="174"/>
      <c r="Z24" s="174"/>
      <c r="AA24" s="174"/>
      <c r="AB24" s="174"/>
    </row>
    <row r="25" spans="1:28" ht="15.75" customHeight="1" x14ac:dyDescent="0.25">
      <c r="A25" s="8"/>
      <c r="B25" s="298" t="s">
        <v>131</v>
      </c>
      <c r="C25" s="299"/>
      <c r="D25" s="299"/>
      <c r="E25" s="299"/>
      <c r="F25" s="299"/>
      <c r="G25" s="299"/>
      <c r="H25" s="299"/>
      <c r="I25" s="300"/>
      <c r="J25" s="281">
        <f>SUM(J17:K23)</f>
        <v>1515358.125</v>
      </c>
      <c r="K25" s="355"/>
      <c r="M25" s="338" t="s">
        <v>175</v>
      </c>
      <c r="N25" s="340"/>
      <c r="O25" s="340"/>
      <c r="P25" s="340"/>
      <c r="Q25" s="340"/>
      <c r="R25" s="340"/>
      <c r="S25" s="340"/>
      <c r="T25" s="340"/>
      <c r="U25" s="340"/>
      <c r="V25" s="340"/>
      <c r="W25" s="340"/>
      <c r="X25" s="340"/>
      <c r="Y25" s="340"/>
      <c r="Z25" s="340"/>
      <c r="AA25" s="340"/>
      <c r="AB25" s="340"/>
    </row>
    <row r="26" spans="1:28" ht="15" customHeight="1" x14ac:dyDescent="0.25">
      <c r="A26" s="8"/>
      <c r="B26" s="298" t="s">
        <v>194</v>
      </c>
      <c r="C26" s="299"/>
      <c r="D26" s="299"/>
      <c r="E26" s="299"/>
      <c r="F26" s="299"/>
      <c r="G26" s="299"/>
      <c r="H26" s="299"/>
      <c r="I26" s="300"/>
      <c r="J26" s="348">
        <f>SUM('Cost Estimate'!K70:L70)</f>
        <v>186685.84687500002</v>
      </c>
      <c r="K26" s="349"/>
      <c r="M26" s="338" t="s">
        <v>175</v>
      </c>
      <c r="N26" s="340"/>
      <c r="O26" s="340"/>
      <c r="P26" s="340"/>
      <c r="Q26" s="340"/>
      <c r="R26" s="340"/>
      <c r="S26" s="340"/>
      <c r="T26" s="340"/>
      <c r="U26" s="340"/>
      <c r="V26" s="340"/>
      <c r="W26" s="340"/>
      <c r="X26" s="340"/>
      <c r="Y26" s="340"/>
      <c r="Z26" s="340"/>
      <c r="AA26" s="340"/>
      <c r="AB26" s="340"/>
    </row>
    <row r="27" spans="1:28" ht="15" customHeight="1" x14ac:dyDescent="0.25">
      <c r="A27" s="8"/>
      <c r="B27" s="298" t="s">
        <v>196</v>
      </c>
      <c r="C27" s="299"/>
      <c r="D27" s="299"/>
      <c r="E27" s="299"/>
      <c r="F27" s="299"/>
      <c r="G27" s="299"/>
      <c r="H27" s="299"/>
      <c r="I27" s="300"/>
      <c r="J27" s="348">
        <f>SUM('Cost Estimate'!K71:L71)</f>
        <v>14950</v>
      </c>
      <c r="K27" s="349"/>
      <c r="M27" s="338" t="s">
        <v>175</v>
      </c>
      <c r="N27" s="340"/>
      <c r="O27" s="340"/>
      <c r="P27" s="340"/>
      <c r="Q27" s="340"/>
      <c r="R27" s="340"/>
      <c r="S27" s="340"/>
      <c r="T27" s="340"/>
      <c r="U27" s="340"/>
      <c r="V27" s="340"/>
      <c r="W27" s="340"/>
      <c r="X27" s="340"/>
      <c r="Y27" s="340"/>
      <c r="Z27" s="340"/>
      <c r="AA27" s="340"/>
      <c r="AB27" s="340"/>
    </row>
    <row r="28" spans="1:28" ht="15" customHeight="1" x14ac:dyDescent="0.25">
      <c r="A28" s="8"/>
      <c r="B28" s="298" t="s">
        <v>197</v>
      </c>
      <c r="C28" s="299"/>
      <c r="D28" s="299"/>
      <c r="E28" s="299"/>
      <c r="F28" s="299"/>
      <c r="G28" s="299"/>
      <c r="H28" s="299"/>
      <c r="I28" s="300"/>
      <c r="J28" s="350">
        <f>SUM('Cost Estimate'!K72:L73)</f>
        <v>0</v>
      </c>
      <c r="K28" s="351"/>
      <c r="M28" s="338" t="s">
        <v>206</v>
      </c>
      <c r="N28" s="340"/>
      <c r="O28" s="340"/>
      <c r="P28" s="340"/>
      <c r="Q28" s="340"/>
      <c r="R28" s="340"/>
      <c r="S28" s="340"/>
      <c r="T28" s="340"/>
      <c r="U28" s="340"/>
      <c r="V28" s="174"/>
      <c r="W28" s="174"/>
      <c r="X28" s="174"/>
      <c r="Y28" s="174"/>
      <c r="Z28" s="174"/>
      <c r="AA28" s="174"/>
      <c r="AB28" s="174"/>
    </row>
    <row r="29" spans="1:28" ht="5.25" customHeight="1" x14ac:dyDescent="0.25">
      <c r="A29" s="8"/>
      <c r="B29" s="206"/>
      <c r="C29" s="207"/>
      <c r="D29" s="207"/>
      <c r="E29" s="207"/>
      <c r="F29" s="207"/>
      <c r="G29" s="207"/>
      <c r="H29" s="207"/>
      <c r="I29" s="207"/>
      <c r="J29" s="211"/>
      <c r="K29" s="212"/>
      <c r="M29" s="174"/>
      <c r="N29" s="174"/>
      <c r="O29" s="174"/>
      <c r="P29" s="174"/>
      <c r="Q29" s="174"/>
      <c r="R29" s="174"/>
      <c r="S29" s="174"/>
      <c r="T29" s="174"/>
      <c r="U29" s="174"/>
      <c r="V29" s="174"/>
      <c r="W29" s="174"/>
      <c r="X29" s="174"/>
      <c r="Y29" s="174"/>
      <c r="Z29" s="174"/>
      <c r="AA29" s="174"/>
      <c r="AB29" s="174"/>
    </row>
    <row r="30" spans="1:28" ht="15" customHeight="1" thickBot="1" x14ac:dyDescent="0.3">
      <c r="A30" s="8"/>
      <c r="B30" s="298" t="s">
        <v>207</v>
      </c>
      <c r="C30" s="299"/>
      <c r="D30" s="299"/>
      <c r="E30" s="299"/>
      <c r="F30" s="299"/>
      <c r="G30" s="299"/>
      <c r="H30" s="299"/>
      <c r="I30" s="300"/>
      <c r="J30" s="281">
        <f>SUM(J25:K28)</f>
        <v>1716993.971875</v>
      </c>
      <c r="K30" s="355"/>
    </row>
    <row r="31" spans="1:28" ht="6.75" customHeight="1" x14ac:dyDescent="0.25">
      <c r="A31" s="106"/>
      <c r="B31" s="107"/>
      <c r="C31" s="108"/>
      <c r="D31" s="107"/>
      <c r="E31" s="107"/>
      <c r="F31" s="107"/>
      <c r="G31" s="107"/>
      <c r="H31" s="107"/>
      <c r="I31" s="107"/>
      <c r="J31" s="107"/>
      <c r="K31" s="109"/>
    </row>
    <row r="32" spans="1:28" ht="53.25" customHeight="1" thickBot="1" x14ac:dyDescent="0.3">
      <c r="A32" s="110" t="s">
        <v>21</v>
      </c>
      <c r="B32" s="356" t="s">
        <v>127</v>
      </c>
      <c r="C32" s="356"/>
      <c r="D32" s="356"/>
      <c r="E32" s="356"/>
      <c r="F32" s="356"/>
      <c r="G32" s="356"/>
      <c r="H32" s="356"/>
      <c r="I32" s="356"/>
      <c r="J32" s="356"/>
      <c r="K32" s="357"/>
    </row>
    <row r="33" spans="2:11" ht="11.1" customHeight="1" x14ac:dyDescent="0.25">
      <c r="B33" s="225"/>
      <c r="C33" s="225"/>
      <c r="D33" s="225"/>
      <c r="E33" s="225"/>
      <c r="F33" s="225"/>
      <c r="G33" s="225"/>
      <c r="H33" s="225"/>
      <c r="I33" s="225"/>
      <c r="J33" s="225"/>
      <c r="K33" s="225"/>
    </row>
    <row r="34" spans="2:11" x14ac:dyDescent="0.25">
      <c r="B34" s="225"/>
      <c r="C34" s="225"/>
      <c r="D34" s="225"/>
      <c r="E34" s="225"/>
      <c r="F34" s="225"/>
      <c r="G34" s="225"/>
      <c r="H34" s="225"/>
      <c r="I34" s="225"/>
      <c r="J34" s="225"/>
      <c r="K34" s="225"/>
    </row>
    <row r="35" spans="2:11" ht="12" customHeight="1" x14ac:dyDescent="0.25">
      <c r="B35" s="225"/>
      <c r="C35" s="225"/>
      <c r="D35" s="225"/>
      <c r="E35" s="225"/>
      <c r="F35" s="225"/>
      <c r="G35" s="225"/>
      <c r="H35" s="225"/>
      <c r="I35" s="225"/>
      <c r="J35" s="225"/>
      <c r="K35" s="225"/>
    </row>
  </sheetData>
  <sheetProtection algorithmName="SHA-512" hashValue="4HLCs27xlPV+vG7yHok5uGxQVO90/533xPC6sILVdgc8NG66XGFPFQ1MHLbcV3Z9W9i8rpjyvOrBb9gkQGKldA==" saltValue="12DrlVGCs6KwqBWlVrPKDg==" spinCount="100000" sheet="1" selectLockedCells="1"/>
  <mergeCells count="69">
    <mergeCell ref="M23:AB23"/>
    <mergeCell ref="M25:AB25"/>
    <mergeCell ref="M18:AB18"/>
    <mergeCell ref="M19:AB19"/>
    <mergeCell ref="M20:AB20"/>
    <mergeCell ref="M21:AB21"/>
    <mergeCell ref="M22:AB22"/>
    <mergeCell ref="M8:AB8"/>
    <mergeCell ref="M10:AB10"/>
    <mergeCell ref="M12:AB12"/>
    <mergeCell ref="M14:AB14"/>
    <mergeCell ref="M17:AB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4:K35"/>
    <mergeCell ref="B24:K24"/>
    <mergeCell ref="B25:I25"/>
    <mergeCell ref="J25:K25"/>
    <mergeCell ref="B32:K32"/>
    <mergeCell ref="B33:K33"/>
    <mergeCell ref="B26:I26"/>
    <mergeCell ref="J26:K26"/>
    <mergeCell ref="B30:I30"/>
    <mergeCell ref="J30:K30"/>
    <mergeCell ref="M26:AB26"/>
    <mergeCell ref="B27:I27"/>
    <mergeCell ref="J27:K27"/>
    <mergeCell ref="M27:AB27"/>
    <mergeCell ref="B28:I28"/>
    <mergeCell ref="J28:K28"/>
    <mergeCell ref="M28:U28"/>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19"/>
  <sheetViews>
    <sheetView zoomScaleNormal="100" zoomScaleSheetLayoutView="100" workbookViewId="0">
      <selection activeCell="C37" sqref="C37:L43"/>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4" width="9.140625" style="1"/>
    <col min="15" max="15" width="14.42578125" style="1" customWidth="1"/>
    <col min="16" max="16384" width="9.140625" style="1"/>
  </cols>
  <sheetData>
    <row r="2" spans="2:29" ht="15.75" customHeight="1" x14ac:dyDescent="0.25">
      <c r="B2" s="372" t="s">
        <v>63</v>
      </c>
      <c r="C2" s="372"/>
      <c r="D2" s="372"/>
      <c r="E2" s="372"/>
      <c r="F2" s="372"/>
      <c r="G2" s="372"/>
      <c r="H2" s="372"/>
      <c r="I2" s="372"/>
      <c r="J2" s="372"/>
      <c r="K2" s="162"/>
      <c r="L2" s="162"/>
    </row>
    <row r="3" spans="2:29" ht="15" customHeight="1" x14ac:dyDescent="0.25">
      <c r="B3" s="372"/>
      <c r="C3" s="372"/>
      <c r="D3" s="372"/>
      <c r="E3" s="372"/>
      <c r="F3" s="372"/>
      <c r="G3" s="372"/>
      <c r="H3" s="372"/>
      <c r="I3" s="372"/>
      <c r="J3" s="372"/>
      <c r="K3" s="162"/>
      <c r="L3" s="162"/>
    </row>
    <row r="4" spans="2:29" ht="15" customHeight="1" x14ac:dyDescent="0.25">
      <c r="B4" s="372"/>
      <c r="C4" s="372"/>
      <c r="D4" s="372"/>
      <c r="E4" s="372"/>
      <c r="F4" s="372"/>
      <c r="G4" s="372"/>
      <c r="H4" s="372"/>
      <c r="I4" s="372"/>
      <c r="J4" s="372"/>
      <c r="K4" s="162"/>
      <c r="L4" s="162"/>
    </row>
    <row r="5" spans="2:29" ht="6" customHeight="1" thickBot="1" x14ac:dyDescent="0.3">
      <c r="B5" s="372"/>
      <c r="C5" s="372"/>
      <c r="D5" s="372"/>
      <c r="E5" s="372"/>
      <c r="F5" s="372"/>
      <c r="G5" s="372"/>
      <c r="H5" s="372"/>
      <c r="I5" s="372"/>
      <c r="J5" s="372"/>
      <c r="K5" s="162"/>
      <c r="L5" s="162"/>
    </row>
    <row r="6" spans="2:29" ht="16.5" thickBot="1" x14ac:dyDescent="0.3">
      <c r="B6" s="225"/>
      <c r="C6" s="225"/>
      <c r="D6" s="225"/>
      <c r="E6" s="225"/>
      <c r="F6" s="225"/>
      <c r="G6" s="225"/>
      <c r="H6" s="225"/>
      <c r="I6" s="225"/>
      <c r="J6" s="225"/>
      <c r="K6" s="225"/>
      <c r="L6" s="225"/>
      <c r="N6" s="173" t="s">
        <v>150</v>
      </c>
      <c r="O6" s="174"/>
      <c r="P6" s="333" t="s">
        <v>151</v>
      </c>
      <c r="Q6" s="334"/>
      <c r="R6" s="334"/>
      <c r="S6" s="334"/>
      <c r="T6" s="334"/>
      <c r="U6" s="335"/>
      <c r="V6" s="174"/>
      <c r="W6" s="174"/>
      <c r="X6" s="174"/>
      <c r="Y6" s="174"/>
      <c r="Z6" s="174"/>
      <c r="AA6" s="174"/>
      <c r="AB6" s="174"/>
      <c r="AC6" s="174"/>
    </row>
    <row r="7" spans="2:29" ht="15" customHeight="1" x14ac:dyDescent="0.25">
      <c r="B7" s="380" t="s">
        <v>7</v>
      </c>
      <c r="C7" s="381"/>
      <c r="D7" s="381"/>
      <c r="E7" s="382" t="str">
        <f>'Cost Estimate'!E8</f>
        <v>R5 - Navan Road - Dublin</v>
      </c>
      <c r="F7" s="382"/>
      <c r="G7" s="382"/>
      <c r="H7" s="382"/>
      <c r="I7" s="382"/>
      <c r="J7" s="382"/>
      <c r="K7" s="382"/>
      <c r="L7" s="383"/>
      <c r="N7" s="338" t="s">
        <v>175</v>
      </c>
      <c r="O7" s="340"/>
      <c r="P7" s="340"/>
      <c r="Q7" s="340"/>
      <c r="R7" s="340"/>
      <c r="S7" s="340"/>
      <c r="T7" s="340"/>
      <c r="U7" s="340"/>
      <c r="V7" s="340"/>
      <c r="W7" s="340"/>
      <c r="X7" s="340"/>
      <c r="Y7" s="340"/>
      <c r="Z7" s="340"/>
      <c r="AA7" s="340"/>
      <c r="AB7" s="340"/>
      <c r="AC7" s="340"/>
    </row>
    <row r="8" spans="2:29" ht="6.75" customHeight="1" x14ac:dyDescent="0.25">
      <c r="B8" s="2"/>
      <c r="L8" s="3"/>
      <c r="N8" s="174"/>
      <c r="O8" s="174"/>
      <c r="P8" s="174"/>
      <c r="Q8" s="174"/>
      <c r="R8" s="174"/>
      <c r="S8" s="174"/>
      <c r="T8" s="174"/>
      <c r="U8" s="174"/>
      <c r="V8" s="174"/>
      <c r="W8" s="174"/>
      <c r="X8" s="174"/>
      <c r="Y8" s="174"/>
      <c r="Z8" s="174"/>
      <c r="AA8" s="174"/>
      <c r="AB8" s="174"/>
      <c r="AC8" s="174"/>
    </row>
    <row r="9" spans="2:29" ht="15" customHeight="1" x14ac:dyDescent="0.25">
      <c r="B9" s="384" t="s">
        <v>84</v>
      </c>
      <c r="C9" s="248"/>
      <c r="D9" s="248"/>
      <c r="E9" s="385" t="str">
        <f>'Cost Estimate'!E10</f>
        <v>DLR/22/0015G</v>
      </c>
      <c r="F9" s="385"/>
      <c r="G9" s="385"/>
      <c r="H9" s="385"/>
      <c r="I9" s="385"/>
      <c r="J9" s="385"/>
      <c r="K9" s="385"/>
      <c r="L9" s="386"/>
      <c r="N9" s="338" t="s">
        <v>175</v>
      </c>
      <c r="O9" s="340"/>
      <c r="P9" s="340"/>
      <c r="Q9" s="340"/>
      <c r="R9" s="340"/>
      <c r="S9" s="340"/>
      <c r="T9" s="340"/>
      <c r="U9" s="340"/>
      <c r="V9" s="340"/>
      <c r="W9" s="340"/>
      <c r="X9" s="340"/>
      <c r="Y9" s="340"/>
      <c r="Z9" s="340"/>
      <c r="AA9" s="340"/>
      <c r="AB9" s="340"/>
      <c r="AC9" s="340"/>
    </row>
    <row r="10" spans="2:29" ht="6.75" customHeight="1" x14ac:dyDescent="0.25">
      <c r="B10" s="2"/>
      <c r="L10" s="3"/>
      <c r="N10" s="174"/>
      <c r="O10" s="174"/>
      <c r="P10" s="174"/>
      <c r="Q10" s="174"/>
      <c r="R10" s="174"/>
      <c r="S10" s="174"/>
      <c r="T10" s="174"/>
      <c r="U10" s="174"/>
      <c r="V10" s="174"/>
      <c r="W10" s="174"/>
      <c r="X10" s="174"/>
      <c r="Y10" s="174"/>
      <c r="Z10" s="174"/>
      <c r="AA10" s="174"/>
      <c r="AB10" s="174"/>
      <c r="AC10" s="174"/>
    </row>
    <row r="11" spans="2:29" ht="15" customHeight="1" x14ac:dyDescent="0.25">
      <c r="B11" s="384" t="s">
        <v>105</v>
      </c>
      <c r="C11" s="248"/>
      <c r="D11" s="248"/>
      <c r="E11" s="385" t="str">
        <f>'Cost Estimate'!E12</f>
        <v>NTA</v>
      </c>
      <c r="F11" s="385"/>
      <c r="G11" s="385"/>
      <c r="H11" s="385"/>
      <c r="I11" s="385"/>
      <c r="J11" s="385"/>
      <c r="K11" s="385"/>
      <c r="L11" s="386"/>
      <c r="N11" s="338" t="s">
        <v>175</v>
      </c>
      <c r="O11" s="340"/>
      <c r="P11" s="340"/>
      <c r="Q11" s="340"/>
      <c r="R11" s="340"/>
      <c r="S11" s="340"/>
      <c r="T11" s="340"/>
      <c r="U11" s="340"/>
      <c r="V11" s="340"/>
      <c r="W11" s="340"/>
      <c r="X11" s="340"/>
      <c r="Y11" s="340"/>
      <c r="Z11" s="340"/>
      <c r="AA11" s="340"/>
      <c r="AB11" s="340"/>
      <c r="AC11" s="340"/>
    </row>
    <row r="12" spans="2:29" ht="6.75" customHeight="1" x14ac:dyDescent="0.25">
      <c r="B12" s="2"/>
      <c r="L12" s="3"/>
      <c r="N12" s="174"/>
      <c r="O12" s="174"/>
      <c r="P12" s="174"/>
      <c r="Q12" s="174"/>
      <c r="R12" s="174"/>
      <c r="S12" s="174"/>
      <c r="T12" s="174"/>
      <c r="U12" s="174"/>
      <c r="V12" s="174"/>
      <c r="W12" s="174"/>
      <c r="X12" s="174"/>
      <c r="Y12" s="174"/>
      <c r="Z12" s="174"/>
      <c r="AA12" s="174"/>
      <c r="AB12" s="174"/>
      <c r="AC12" s="174"/>
    </row>
    <row r="13" spans="2:29" ht="15" customHeight="1" x14ac:dyDescent="0.25">
      <c r="B13" s="384" t="s">
        <v>0</v>
      </c>
      <c r="C13" s="248"/>
      <c r="D13" s="248"/>
      <c r="E13" s="385" t="str">
        <f>'Cost Estimate'!E14</f>
        <v>South Dublin</v>
      </c>
      <c r="F13" s="385"/>
      <c r="G13" s="385"/>
      <c r="H13" s="385"/>
      <c r="I13" s="385"/>
      <c r="J13" s="385"/>
      <c r="K13" s="385"/>
      <c r="L13" s="386"/>
      <c r="N13" s="338" t="s">
        <v>175</v>
      </c>
      <c r="O13" s="340"/>
      <c r="P13" s="340"/>
      <c r="Q13" s="340"/>
      <c r="R13" s="340"/>
      <c r="S13" s="340"/>
      <c r="T13" s="340"/>
      <c r="U13" s="340"/>
      <c r="V13" s="340"/>
      <c r="W13" s="340"/>
      <c r="X13" s="340"/>
      <c r="Y13" s="340"/>
      <c r="Z13" s="340"/>
      <c r="AA13" s="340"/>
      <c r="AB13" s="340"/>
      <c r="AC13" s="340"/>
    </row>
    <row r="14" spans="2:29" ht="6.75" customHeight="1" x14ac:dyDescent="0.25">
      <c r="B14" s="2"/>
      <c r="L14" s="3"/>
      <c r="N14" s="174"/>
      <c r="O14" s="174"/>
      <c r="P14" s="174"/>
      <c r="Q14" s="174"/>
      <c r="R14" s="174"/>
      <c r="S14" s="174"/>
      <c r="T14" s="174"/>
      <c r="U14" s="174"/>
      <c r="V14" s="174"/>
      <c r="W14" s="174"/>
      <c r="X14" s="174"/>
      <c r="Y14" s="174"/>
      <c r="Z14" s="174"/>
      <c r="AA14" s="174"/>
      <c r="AB14" s="174"/>
      <c r="AC14" s="174"/>
    </row>
    <row r="15" spans="2:29" ht="15" x14ac:dyDescent="0.25">
      <c r="B15" s="384" t="s">
        <v>89</v>
      </c>
      <c r="C15" s="248"/>
      <c r="D15" s="248"/>
      <c r="E15" s="385" t="str">
        <f>'Cost Estimate'!K10</f>
        <v>Sally Gate - South Dublin Council</v>
      </c>
      <c r="F15" s="385"/>
      <c r="G15" s="385"/>
      <c r="H15" s="385"/>
      <c r="I15" s="385"/>
      <c r="J15" s="385"/>
      <c r="K15" s="385"/>
      <c r="L15" s="386"/>
      <c r="N15" s="338" t="s">
        <v>175</v>
      </c>
      <c r="O15" s="340"/>
      <c r="P15" s="340"/>
      <c r="Q15" s="340"/>
      <c r="R15" s="340"/>
      <c r="S15" s="340"/>
      <c r="T15" s="340"/>
      <c r="U15" s="340"/>
      <c r="V15" s="340"/>
      <c r="W15" s="340"/>
      <c r="X15" s="340"/>
      <c r="Y15" s="340"/>
      <c r="Z15" s="340"/>
      <c r="AA15" s="340"/>
      <c r="AB15" s="340"/>
      <c r="AC15" s="340"/>
    </row>
    <row r="16" spans="2:29" ht="6.75" customHeight="1" thickBot="1" x14ac:dyDescent="0.3">
      <c r="B16" s="4"/>
      <c r="C16" s="5"/>
      <c r="D16" s="5"/>
      <c r="E16" s="5"/>
      <c r="F16" s="5"/>
      <c r="G16" s="5"/>
      <c r="H16" s="5"/>
      <c r="I16" s="5"/>
      <c r="J16" s="5"/>
      <c r="K16" s="5"/>
      <c r="L16" s="6"/>
      <c r="N16" s="174"/>
      <c r="O16" s="174"/>
      <c r="P16" s="174"/>
      <c r="Q16" s="174"/>
      <c r="R16" s="174"/>
      <c r="S16" s="174"/>
      <c r="T16" s="174"/>
      <c r="U16" s="174"/>
      <c r="V16" s="174"/>
      <c r="W16" s="174"/>
      <c r="X16" s="174"/>
      <c r="Y16" s="174"/>
      <c r="Z16" s="174"/>
      <c r="AA16" s="174"/>
      <c r="AB16" s="174"/>
      <c r="AC16" s="174"/>
    </row>
    <row r="17" spans="2:29" s="7" customFormat="1" ht="15" customHeight="1" x14ac:dyDescent="0.25">
      <c r="B17" s="387">
        <v>1</v>
      </c>
      <c r="C17" s="276" t="s">
        <v>8</v>
      </c>
      <c r="D17" s="276"/>
      <c r="E17" s="276"/>
      <c r="F17" s="276"/>
      <c r="G17" s="276"/>
      <c r="H17" s="276"/>
      <c r="I17" s="276"/>
      <c r="J17" s="276"/>
      <c r="K17" s="276"/>
      <c r="L17" s="277"/>
      <c r="N17" s="176"/>
      <c r="O17" s="176"/>
      <c r="P17" s="176"/>
      <c r="Q17" s="176"/>
      <c r="R17" s="176"/>
      <c r="S17" s="176"/>
      <c r="T17" s="176"/>
      <c r="U17" s="176"/>
      <c r="V17" s="176"/>
      <c r="W17" s="176"/>
      <c r="X17" s="176"/>
      <c r="Y17" s="176"/>
      <c r="Z17" s="176"/>
      <c r="AA17" s="176"/>
      <c r="AB17" s="176"/>
      <c r="AC17" s="176"/>
    </row>
    <row r="18" spans="2:29" ht="15" customHeight="1" x14ac:dyDescent="0.25">
      <c r="B18" s="388"/>
      <c r="C18" s="390" t="s">
        <v>177</v>
      </c>
      <c r="D18" s="391"/>
      <c r="E18" s="391"/>
      <c r="F18" s="391"/>
      <c r="G18" s="391"/>
      <c r="H18" s="391"/>
      <c r="I18" s="391"/>
      <c r="J18" s="391"/>
      <c r="K18" s="391"/>
      <c r="L18" s="392"/>
      <c r="N18" s="338" t="s">
        <v>176</v>
      </c>
      <c r="O18" s="340"/>
      <c r="P18" s="340"/>
      <c r="Q18" s="340"/>
      <c r="R18" s="340"/>
      <c r="S18" s="340"/>
      <c r="T18" s="340"/>
      <c r="U18" s="340"/>
      <c r="V18" s="340"/>
      <c r="W18" s="340"/>
      <c r="X18" s="340"/>
      <c r="Y18" s="340"/>
      <c r="Z18" s="340"/>
      <c r="AA18" s="340"/>
      <c r="AB18" s="340"/>
      <c r="AC18" s="340"/>
    </row>
    <row r="19" spans="2:29" ht="15.75" customHeight="1" x14ac:dyDescent="0.25">
      <c r="B19" s="388"/>
      <c r="C19" s="393"/>
      <c r="D19" s="394"/>
      <c r="E19" s="394"/>
      <c r="F19" s="394"/>
      <c r="G19" s="394"/>
      <c r="H19" s="394"/>
      <c r="I19" s="394"/>
      <c r="J19" s="394"/>
      <c r="K19" s="394"/>
      <c r="L19" s="395"/>
      <c r="N19" s="174"/>
      <c r="O19" s="174"/>
      <c r="P19" s="174"/>
      <c r="Q19" s="174"/>
      <c r="R19" s="174"/>
      <c r="S19" s="174"/>
      <c r="T19" s="174"/>
      <c r="U19" s="174"/>
      <c r="V19" s="174"/>
      <c r="W19" s="174"/>
      <c r="X19" s="174"/>
      <c r="Y19" s="174"/>
      <c r="Z19" s="174"/>
      <c r="AA19" s="174"/>
      <c r="AB19" s="174"/>
      <c r="AC19" s="174"/>
    </row>
    <row r="20" spans="2:29" ht="15" customHeight="1" x14ac:dyDescent="0.25">
      <c r="B20" s="388"/>
      <c r="C20" s="393"/>
      <c r="D20" s="394"/>
      <c r="E20" s="394"/>
      <c r="F20" s="394"/>
      <c r="G20" s="394"/>
      <c r="H20" s="394"/>
      <c r="I20" s="394"/>
      <c r="J20" s="394"/>
      <c r="K20" s="394"/>
      <c r="L20" s="395"/>
      <c r="N20" s="174"/>
      <c r="O20" s="174"/>
      <c r="P20" s="174"/>
      <c r="Q20" s="174"/>
      <c r="R20" s="174"/>
      <c r="S20" s="174"/>
      <c r="T20" s="174"/>
      <c r="U20" s="174"/>
      <c r="V20" s="174"/>
      <c r="W20" s="174"/>
      <c r="X20" s="174"/>
      <c r="Y20" s="174"/>
      <c r="Z20" s="174"/>
      <c r="AA20" s="174"/>
      <c r="AB20" s="174"/>
      <c r="AC20" s="174"/>
    </row>
    <row r="21" spans="2:29" ht="15" customHeight="1" x14ac:dyDescent="0.25">
      <c r="B21" s="388"/>
      <c r="C21" s="393"/>
      <c r="D21" s="394"/>
      <c r="E21" s="394"/>
      <c r="F21" s="394"/>
      <c r="G21" s="394"/>
      <c r="H21" s="394"/>
      <c r="I21" s="394"/>
      <c r="J21" s="394"/>
      <c r="K21" s="394"/>
      <c r="L21" s="395"/>
      <c r="N21" s="174"/>
      <c r="O21" s="174"/>
      <c r="P21" s="174"/>
      <c r="Q21" s="174"/>
      <c r="R21" s="174"/>
      <c r="S21" s="174"/>
      <c r="T21" s="174"/>
      <c r="U21" s="174"/>
      <c r="V21" s="174"/>
      <c r="W21" s="174"/>
      <c r="X21" s="174"/>
      <c r="Y21" s="174"/>
      <c r="Z21" s="174"/>
      <c r="AA21" s="174"/>
      <c r="AB21" s="174"/>
      <c r="AC21" s="174"/>
    </row>
    <row r="22" spans="2:29" ht="15" customHeight="1" x14ac:dyDescent="0.25">
      <c r="B22" s="388"/>
      <c r="C22" s="393"/>
      <c r="D22" s="394"/>
      <c r="E22" s="394"/>
      <c r="F22" s="394"/>
      <c r="G22" s="394"/>
      <c r="H22" s="394"/>
      <c r="I22" s="394"/>
      <c r="J22" s="394"/>
      <c r="K22" s="394"/>
      <c r="L22" s="395"/>
      <c r="N22" s="174"/>
      <c r="O22" s="174"/>
      <c r="P22" s="174"/>
      <c r="Q22" s="174"/>
      <c r="R22" s="174"/>
      <c r="S22" s="174"/>
      <c r="T22" s="174"/>
      <c r="U22" s="174"/>
      <c r="V22" s="174"/>
      <c r="W22" s="174"/>
      <c r="X22" s="174"/>
      <c r="Y22" s="174"/>
      <c r="Z22" s="174"/>
      <c r="AA22" s="174"/>
      <c r="AB22" s="174"/>
      <c r="AC22" s="174"/>
    </row>
    <row r="23" spans="2:29" ht="15" customHeight="1" x14ac:dyDescent="0.25">
      <c r="B23" s="388"/>
      <c r="C23" s="393"/>
      <c r="D23" s="394"/>
      <c r="E23" s="394"/>
      <c r="F23" s="394"/>
      <c r="G23" s="394"/>
      <c r="H23" s="394"/>
      <c r="I23" s="394"/>
      <c r="J23" s="394"/>
      <c r="K23" s="394"/>
      <c r="L23" s="395"/>
      <c r="N23" s="174"/>
      <c r="O23" s="174"/>
      <c r="P23" s="174"/>
      <c r="Q23" s="174"/>
      <c r="R23" s="174"/>
      <c r="S23" s="174"/>
      <c r="T23" s="174"/>
      <c r="U23" s="174"/>
      <c r="V23" s="174"/>
      <c r="W23" s="174"/>
      <c r="X23" s="174"/>
      <c r="Y23" s="174"/>
      <c r="Z23" s="174"/>
      <c r="AA23" s="174"/>
      <c r="AB23" s="174"/>
      <c r="AC23" s="174"/>
    </row>
    <row r="24" spans="2:29" ht="14.25" customHeight="1" x14ac:dyDescent="0.25">
      <c r="B24" s="388"/>
      <c r="C24" s="393"/>
      <c r="D24" s="394"/>
      <c r="E24" s="394"/>
      <c r="F24" s="394"/>
      <c r="G24" s="394"/>
      <c r="H24" s="394"/>
      <c r="I24" s="394"/>
      <c r="J24" s="394"/>
      <c r="K24" s="394"/>
      <c r="L24" s="395"/>
      <c r="N24" s="174"/>
      <c r="O24" s="174"/>
      <c r="P24" s="174"/>
      <c r="Q24" s="174"/>
      <c r="R24" s="174"/>
      <c r="S24" s="174"/>
      <c r="T24" s="174"/>
      <c r="U24" s="174"/>
      <c r="V24" s="174"/>
      <c r="W24" s="174"/>
      <c r="X24" s="174"/>
      <c r="Y24" s="174"/>
      <c r="Z24" s="174"/>
      <c r="AA24" s="174"/>
      <c r="AB24" s="174"/>
      <c r="AC24" s="174"/>
    </row>
    <row r="25" spans="2:29" ht="15" customHeight="1" x14ac:dyDescent="0.25">
      <c r="B25" s="388"/>
      <c r="C25" s="393"/>
      <c r="D25" s="394"/>
      <c r="E25" s="394"/>
      <c r="F25" s="394"/>
      <c r="G25" s="394"/>
      <c r="H25" s="394"/>
      <c r="I25" s="394"/>
      <c r="J25" s="394"/>
      <c r="K25" s="394"/>
      <c r="L25" s="395"/>
      <c r="N25" s="174"/>
      <c r="O25" s="174"/>
      <c r="P25" s="174"/>
      <c r="Q25" s="174"/>
      <c r="R25" s="174"/>
      <c r="S25" s="174"/>
      <c r="T25" s="174"/>
      <c r="U25" s="174"/>
      <c r="V25" s="174"/>
      <c r="W25" s="174"/>
      <c r="X25" s="174"/>
      <c r="Y25" s="174"/>
      <c r="Z25" s="174"/>
      <c r="AA25" s="174"/>
      <c r="AB25" s="174"/>
      <c r="AC25" s="174"/>
    </row>
    <row r="26" spans="2:29" ht="15" customHeight="1" x14ac:dyDescent="0.25">
      <c r="B26" s="388"/>
      <c r="C26" s="393"/>
      <c r="D26" s="394"/>
      <c r="E26" s="394"/>
      <c r="F26" s="394"/>
      <c r="G26" s="394"/>
      <c r="H26" s="394"/>
      <c r="I26" s="394"/>
      <c r="J26" s="394"/>
      <c r="K26" s="394"/>
      <c r="L26" s="395"/>
      <c r="N26" s="174"/>
      <c r="O26" s="174"/>
      <c r="P26" s="174"/>
      <c r="Q26" s="174"/>
      <c r="R26" s="174"/>
      <c r="S26" s="174"/>
      <c r="T26" s="174"/>
      <c r="U26" s="174"/>
      <c r="V26" s="174"/>
      <c r="W26" s="174"/>
      <c r="X26" s="174"/>
      <c r="Y26" s="174"/>
      <c r="Z26" s="174"/>
      <c r="AA26" s="174"/>
      <c r="AB26" s="174"/>
      <c r="AC26" s="174"/>
    </row>
    <row r="27" spans="2:29" ht="6.75" customHeight="1" x14ac:dyDescent="0.25">
      <c r="B27" s="389"/>
      <c r="C27" s="396"/>
      <c r="D27" s="397"/>
      <c r="E27" s="397"/>
      <c r="F27" s="397"/>
      <c r="G27" s="397"/>
      <c r="H27" s="397"/>
      <c r="I27" s="397"/>
      <c r="J27" s="397"/>
      <c r="K27" s="397"/>
      <c r="L27" s="398"/>
      <c r="N27" s="174"/>
      <c r="O27" s="174"/>
      <c r="P27" s="174"/>
      <c r="Q27" s="174"/>
      <c r="R27" s="174"/>
      <c r="S27" s="174"/>
      <c r="T27" s="174"/>
      <c r="U27" s="174"/>
      <c r="V27" s="174"/>
      <c r="W27" s="174"/>
      <c r="X27" s="174"/>
      <c r="Y27" s="174"/>
      <c r="Z27" s="174"/>
      <c r="AA27" s="174"/>
      <c r="AB27" s="174"/>
      <c r="AC27" s="174"/>
    </row>
    <row r="28" spans="2:29" s="7" customFormat="1" x14ac:dyDescent="0.25">
      <c r="B28" s="388">
        <v>2</v>
      </c>
      <c r="C28" s="399" t="s">
        <v>69</v>
      </c>
      <c r="D28" s="399"/>
      <c r="E28" s="399"/>
      <c r="F28" s="399"/>
      <c r="G28" s="399"/>
      <c r="H28" s="399"/>
      <c r="I28" s="399"/>
      <c r="J28" s="399"/>
      <c r="K28" s="399"/>
      <c r="L28" s="400"/>
      <c r="N28" s="176"/>
      <c r="O28" s="176"/>
      <c r="P28" s="176"/>
      <c r="Q28" s="176"/>
      <c r="R28" s="176"/>
      <c r="S28" s="176"/>
      <c r="T28" s="176"/>
      <c r="U28" s="176"/>
      <c r="V28" s="176"/>
      <c r="W28" s="176"/>
      <c r="X28" s="176"/>
      <c r="Y28" s="176"/>
      <c r="Z28" s="176"/>
      <c r="AA28" s="176"/>
      <c r="AB28" s="176"/>
      <c r="AC28" s="176"/>
    </row>
    <row r="29" spans="2:29" ht="15" customHeight="1" x14ac:dyDescent="0.25">
      <c r="B29" s="388"/>
      <c r="C29" s="401" t="s">
        <v>179</v>
      </c>
      <c r="D29" s="401"/>
      <c r="E29" s="401"/>
      <c r="F29" s="401"/>
      <c r="G29" s="401"/>
      <c r="H29" s="401"/>
      <c r="I29" s="401"/>
      <c r="J29" s="401"/>
      <c r="K29" s="401"/>
      <c r="L29" s="402"/>
      <c r="N29" s="338" t="s">
        <v>178</v>
      </c>
      <c r="O29" s="340"/>
      <c r="P29" s="340"/>
      <c r="Q29" s="340"/>
      <c r="R29" s="340"/>
      <c r="S29" s="340"/>
      <c r="T29" s="340"/>
      <c r="U29" s="340"/>
      <c r="V29" s="174"/>
      <c r="W29" s="174"/>
      <c r="X29" s="174"/>
      <c r="Y29" s="174"/>
      <c r="Z29" s="174"/>
      <c r="AA29" s="174"/>
      <c r="AB29" s="174"/>
      <c r="AC29" s="174"/>
    </row>
    <row r="30" spans="2:29" x14ac:dyDescent="0.25">
      <c r="B30" s="388"/>
      <c r="C30" s="401"/>
      <c r="D30" s="401"/>
      <c r="E30" s="401"/>
      <c r="F30" s="401"/>
      <c r="G30" s="401"/>
      <c r="H30" s="401"/>
      <c r="I30" s="401"/>
      <c r="J30" s="401"/>
      <c r="K30" s="401"/>
      <c r="L30" s="402"/>
      <c r="N30" s="174"/>
      <c r="O30" s="174"/>
      <c r="P30" s="174"/>
      <c r="Q30" s="174"/>
      <c r="R30" s="174"/>
      <c r="S30" s="174"/>
      <c r="T30" s="174"/>
      <c r="U30" s="174"/>
      <c r="V30" s="174"/>
      <c r="W30" s="174"/>
      <c r="X30" s="174"/>
      <c r="Y30" s="174"/>
      <c r="Z30" s="174"/>
      <c r="AA30" s="174"/>
      <c r="AB30" s="174"/>
      <c r="AC30" s="174"/>
    </row>
    <row r="31" spans="2:29" x14ac:dyDescent="0.25">
      <c r="B31" s="388"/>
      <c r="C31" s="401"/>
      <c r="D31" s="401"/>
      <c r="E31" s="401"/>
      <c r="F31" s="401"/>
      <c r="G31" s="401"/>
      <c r="H31" s="401"/>
      <c r="I31" s="401"/>
      <c r="J31" s="401"/>
      <c r="K31" s="401"/>
      <c r="L31" s="402"/>
      <c r="N31" s="174"/>
      <c r="O31" s="174"/>
      <c r="P31" s="174"/>
      <c r="Q31" s="174"/>
      <c r="R31" s="174"/>
      <c r="S31" s="174"/>
      <c r="T31" s="174"/>
      <c r="U31" s="174"/>
      <c r="V31" s="174"/>
      <c r="W31" s="174"/>
      <c r="X31" s="174"/>
      <c r="Y31" s="174"/>
      <c r="Z31" s="174"/>
      <c r="AA31" s="174"/>
      <c r="AB31" s="174"/>
      <c r="AC31" s="174"/>
    </row>
    <row r="32" spans="2:29" x14ac:dyDescent="0.25">
      <c r="B32" s="388"/>
      <c r="C32" s="401"/>
      <c r="D32" s="401"/>
      <c r="E32" s="401"/>
      <c r="F32" s="401"/>
      <c r="G32" s="401"/>
      <c r="H32" s="401"/>
      <c r="I32" s="401"/>
      <c r="J32" s="401"/>
      <c r="K32" s="401"/>
      <c r="L32" s="402"/>
      <c r="N32" s="174"/>
      <c r="O32" s="174"/>
      <c r="P32" s="174"/>
      <c r="Q32" s="174"/>
      <c r="R32" s="174"/>
      <c r="S32" s="174"/>
      <c r="T32" s="174"/>
      <c r="U32" s="174"/>
      <c r="V32" s="174"/>
      <c r="W32" s="174"/>
      <c r="X32" s="174"/>
      <c r="Y32" s="174"/>
      <c r="Z32" s="174"/>
      <c r="AA32" s="174"/>
      <c r="AB32" s="174"/>
      <c r="AC32" s="174"/>
    </row>
    <row r="33" spans="2:29" s="7" customFormat="1" x14ac:dyDescent="0.25">
      <c r="B33" s="388"/>
      <c r="C33" s="401"/>
      <c r="D33" s="401"/>
      <c r="E33" s="401"/>
      <c r="F33" s="401"/>
      <c r="G33" s="401"/>
      <c r="H33" s="401"/>
      <c r="I33" s="401"/>
      <c r="J33" s="401"/>
      <c r="K33" s="401"/>
      <c r="L33" s="402"/>
      <c r="N33" s="176"/>
      <c r="O33" s="176"/>
      <c r="P33" s="176"/>
      <c r="Q33" s="176"/>
      <c r="R33" s="176"/>
      <c r="S33" s="176"/>
      <c r="T33" s="176"/>
      <c r="U33" s="176"/>
      <c r="V33" s="176"/>
      <c r="W33" s="176"/>
      <c r="X33" s="176"/>
      <c r="Y33" s="176"/>
      <c r="Z33" s="176"/>
      <c r="AA33" s="176"/>
      <c r="AB33" s="176"/>
      <c r="AC33" s="176"/>
    </row>
    <row r="34" spans="2:29" s="7" customFormat="1" x14ac:dyDescent="0.25">
      <c r="B34" s="388"/>
      <c r="C34" s="401"/>
      <c r="D34" s="401"/>
      <c r="E34" s="401"/>
      <c r="F34" s="401"/>
      <c r="G34" s="401"/>
      <c r="H34" s="401"/>
      <c r="I34" s="401"/>
      <c r="J34" s="401"/>
      <c r="K34" s="401"/>
      <c r="L34" s="402"/>
      <c r="N34" s="176"/>
      <c r="O34" s="176"/>
      <c r="P34" s="176"/>
      <c r="Q34" s="176"/>
      <c r="R34" s="176"/>
      <c r="S34" s="176"/>
      <c r="T34" s="176"/>
      <c r="U34" s="176"/>
      <c r="V34" s="176"/>
      <c r="W34" s="176"/>
      <c r="X34" s="176"/>
      <c r="Y34" s="176"/>
      <c r="Z34" s="176"/>
      <c r="AA34" s="176"/>
      <c r="AB34" s="176"/>
      <c r="AC34" s="176"/>
    </row>
    <row r="35" spans="2:29" ht="6.75" customHeight="1" x14ac:dyDescent="0.25">
      <c r="B35" s="389"/>
      <c r="C35" s="403"/>
      <c r="D35" s="403"/>
      <c r="E35" s="403"/>
      <c r="F35" s="403"/>
      <c r="G35" s="403"/>
      <c r="H35" s="403"/>
      <c r="I35" s="403"/>
      <c r="J35" s="403"/>
      <c r="K35" s="403"/>
      <c r="L35" s="404"/>
      <c r="N35" s="174"/>
      <c r="O35" s="174"/>
      <c r="P35" s="174"/>
      <c r="Q35" s="174"/>
      <c r="R35" s="174"/>
      <c r="S35" s="174"/>
      <c r="T35" s="174"/>
      <c r="U35" s="174"/>
      <c r="V35" s="174"/>
      <c r="W35" s="174"/>
      <c r="X35" s="174"/>
      <c r="Y35" s="174"/>
      <c r="Z35" s="174"/>
      <c r="AA35" s="174"/>
      <c r="AB35" s="174"/>
      <c r="AC35" s="174"/>
    </row>
    <row r="36" spans="2:29" s="7" customFormat="1" x14ac:dyDescent="0.25">
      <c r="B36" s="388">
        <v>3</v>
      </c>
      <c r="C36" s="399" t="s">
        <v>15</v>
      </c>
      <c r="D36" s="399"/>
      <c r="E36" s="399"/>
      <c r="F36" s="399"/>
      <c r="G36" s="399"/>
      <c r="H36" s="399"/>
      <c r="I36" s="399"/>
      <c r="J36" s="399"/>
      <c r="K36" s="399"/>
      <c r="L36" s="400"/>
      <c r="N36" s="176"/>
      <c r="O36" s="176"/>
      <c r="P36" s="176"/>
      <c r="Q36" s="176"/>
      <c r="R36" s="176"/>
      <c r="S36" s="176"/>
      <c r="T36" s="176"/>
      <c r="U36" s="176"/>
      <c r="V36" s="176"/>
      <c r="W36" s="176"/>
      <c r="X36" s="176"/>
      <c r="Y36" s="176"/>
      <c r="Z36" s="176"/>
      <c r="AA36" s="176"/>
      <c r="AB36" s="176"/>
      <c r="AC36" s="176"/>
    </row>
    <row r="37" spans="2:29" ht="15" customHeight="1" x14ac:dyDescent="0.25">
      <c r="B37" s="388"/>
      <c r="C37" s="401" t="s">
        <v>181</v>
      </c>
      <c r="D37" s="401"/>
      <c r="E37" s="401"/>
      <c r="F37" s="401"/>
      <c r="G37" s="401"/>
      <c r="H37" s="401"/>
      <c r="I37" s="401"/>
      <c r="J37" s="401"/>
      <c r="K37" s="401"/>
      <c r="L37" s="402"/>
      <c r="N37" s="338" t="s">
        <v>180</v>
      </c>
      <c r="O37" s="340"/>
      <c r="P37" s="340"/>
      <c r="Q37" s="340"/>
      <c r="R37" s="340"/>
      <c r="S37" s="340"/>
      <c r="T37" s="340"/>
      <c r="U37" s="340"/>
      <c r="V37" s="340"/>
      <c r="W37" s="340"/>
      <c r="X37" s="340"/>
      <c r="Y37" s="340"/>
      <c r="Z37" s="340"/>
      <c r="AA37" s="174"/>
      <c r="AB37" s="174"/>
      <c r="AC37" s="174"/>
    </row>
    <row r="38" spans="2:29" x14ac:dyDescent="0.25">
      <c r="B38" s="388"/>
      <c r="C38" s="401"/>
      <c r="D38" s="401"/>
      <c r="E38" s="401"/>
      <c r="F38" s="401"/>
      <c r="G38" s="401"/>
      <c r="H38" s="401"/>
      <c r="I38" s="401"/>
      <c r="J38" s="401"/>
      <c r="K38" s="401"/>
      <c r="L38" s="402"/>
      <c r="N38" s="174"/>
      <c r="O38" s="174"/>
      <c r="P38" s="174"/>
      <c r="Q38" s="174"/>
      <c r="R38" s="174"/>
      <c r="S38" s="174"/>
      <c r="T38" s="174"/>
      <c r="U38" s="174"/>
      <c r="V38" s="174"/>
      <c r="W38" s="174"/>
      <c r="X38" s="174"/>
      <c r="Y38" s="174"/>
      <c r="Z38" s="174"/>
      <c r="AA38" s="174"/>
      <c r="AB38" s="174"/>
      <c r="AC38" s="174"/>
    </row>
    <row r="39" spans="2:29" x14ac:dyDescent="0.25">
      <c r="B39" s="388"/>
      <c r="C39" s="401"/>
      <c r="D39" s="401"/>
      <c r="E39" s="401"/>
      <c r="F39" s="401"/>
      <c r="G39" s="401"/>
      <c r="H39" s="401"/>
      <c r="I39" s="401"/>
      <c r="J39" s="401"/>
      <c r="K39" s="401"/>
      <c r="L39" s="402"/>
      <c r="N39" s="174"/>
      <c r="O39" s="174"/>
      <c r="P39" s="174"/>
      <c r="Q39" s="174"/>
      <c r="R39" s="174"/>
      <c r="S39" s="174"/>
      <c r="T39" s="174"/>
      <c r="U39" s="174"/>
      <c r="V39" s="174"/>
      <c r="W39" s="174"/>
      <c r="X39" s="174"/>
      <c r="Y39" s="174"/>
      <c r="Z39" s="174"/>
      <c r="AA39" s="174"/>
      <c r="AB39" s="174"/>
      <c r="AC39" s="174"/>
    </row>
    <row r="40" spans="2:29" x14ac:dyDescent="0.25">
      <c r="B40" s="388"/>
      <c r="C40" s="401"/>
      <c r="D40" s="401"/>
      <c r="E40" s="401"/>
      <c r="F40" s="401"/>
      <c r="G40" s="401"/>
      <c r="H40" s="401"/>
      <c r="I40" s="401"/>
      <c r="J40" s="401"/>
      <c r="K40" s="401"/>
      <c r="L40" s="402"/>
      <c r="N40" s="174"/>
      <c r="O40" s="174"/>
      <c r="P40" s="174"/>
      <c r="Q40" s="174"/>
      <c r="R40" s="174"/>
      <c r="S40" s="174"/>
      <c r="T40" s="174"/>
      <c r="U40" s="174"/>
      <c r="V40" s="174"/>
      <c r="W40" s="174"/>
      <c r="X40" s="174"/>
      <c r="Y40" s="174"/>
      <c r="Z40" s="174"/>
      <c r="AA40" s="174"/>
      <c r="AB40" s="174"/>
      <c r="AC40" s="174"/>
    </row>
    <row r="41" spans="2:29" s="7" customFormat="1" x14ac:dyDescent="0.25">
      <c r="B41" s="388"/>
      <c r="C41" s="401"/>
      <c r="D41" s="401"/>
      <c r="E41" s="401"/>
      <c r="F41" s="401"/>
      <c r="G41" s="401"/>
      <c r="H41" s="401"/>
      <c r="I41" s="401"/>
      <c r="J41" s="401"/>
      <c r="K41" s="401"/>
      <c r="L41" s="402"/>
      <c r="N41" s="176"/>
      <c r="O41" s="176"/>
      <c r="P41" s="176"/>
      <c r="Q41" s="176"/>
      <c r="R41" s="176"/>
      <c r="S41" s="176"/>
      <c r="T41" s="176"/>
      <c r="U41" s="176"/>
      <c r="V41" s="176"/>
      <c r="W41" s="176"/>
      <c r="X41" s="176"/>
      <c r="Y41" s="176"/>
      <c r="Z41" s="176"/>
      <c r="AA41" s="176"/>
      <c r="AB41" s="176"/>
      <c r="AC41" s="176"/>
    </row>
    <row r="42" spans="2:29" s="7" customFormat="1" x14ac:dyDescent="0.25">
      <c r="B42" s="388"/>
      <c r="C42" s="401"/>
      <c r="D42" s="401"/>
      <c r="E42" s="401"/>
      <c r="F42" s="401"/>
      <c r="G42" s="401"/>
      <c r="H42" s="401"/>
      <c r="I42" s="401"/>
      <c r="J42" s="401"/>
      <c r="K42" s="401"/>
      <c r="L42" s="402"/>
      <c r="N42" s="176"/>
      <c r="O42" s="176"/>
      <c r="P42" s="176"/>
      <c r="Q42" s="176"/>
      <c r="R42" s="176"/>
      <c r="S42" s="176"/>
      <c r="T42" s="176"/>
      <c r="U42" s="176"/>
      <c r="V42" s="176"/>
      <c r="W42" s="176"/>
      <c r="X42" s="176"/>
      <c r="Y42" s="176"/>
      <c r="Z42" s="176"/>
      <c r="AA42" s="176"/>
      <c r="AB42" s="176"/>
      <c r="AC42" s="176"/>
    </row>
    <row r="43" spans="2:29" ht="6.75" customHeight="1" x14ac:dyDescent="0.25">
      <c r="B43" s="389"/>
      <c r="C43" s="403"/>
      <c r="D43" s="403"/>
      <c r="E43" s="403"/>
      <c r="F43" s="403"/>
      <c r="G43" s="403"/>
      <c r="H43" s="403"/>
      <c r="I43" s="403"/>
      <c r="J43" s="403"/>
      <c r="K43" s="403"/>
      <c r="L43" s="404"/>
      <c r="N43" s="174"/>
      <c r="O43" s="174"/>
      <c r="P43" s="174"/>
      <c r="Q43" s="174"/>
      <c r="R43" s="174"/>
      <c r="S43" s="174"/>
      <c r="T43" s="174"/>
      <c r="U43" s="174"/>
      <c r="V43" s="174"/>
      <c r="W43" s="174"/>
      <c r="X43" s="174"/>
      <c r="Y43" s="174"/>
      <c r="Z43" s="174"/>
      <c r="AA43" s="174"/>
      <c r="AB43" s="174"/>
      <c r="AC43" s="174"/>
    </row>
    <row r="44" spans="2:29" s="7" customFormat="1" x14ac:dyDescent="0.25">
      <c r="B44" s="388">
        <v>4</v>
      </c>
      <c r="C44" s="399" t="s">
        <v>66</v>
      </c>
      <c r="D44" s="399"/>
      <c r="E44" s="399"/>
      <c r="F44" s="399"/>
      <c r="G44" s="399"/>
      <c r="H44" s="399"/>
      <c r="I44" s="399"/>
      <c r="J44" s="399"/>
      <c r="K44" s="399"/>
      <c r="L44" s="400"/>
      <c r="N44" s="176"/>
      <c r="O44" s="176"/>
      <c r="P44" s="176"/>
      <c r="Q44" s="176"/>
      <c r="R44" s="176"/>
      <c r="S44" s="176"/>
      <c r="T44" s="176"/>
      <c r="U44" s="176"/>
      <c r="V44" s="176"/>
      <c r="W44" s="176"/>
      <c r="X44" s="176"/>
      <c r="Y44" s="176"/>
      <c r="Z44" s="176"/>
      <c r="AA44" s="176"/>
      <c r="AB44" s="176"/>
      <c r="AC44" s="176"/>
    </row>
    <row r="45" spans="2:29" ht="15" customHeight="1" x14ac:dyDescent="0.25">
      <c r="B45" s="388"/>
      <c r="C45" s="401" t="s">
        <v>182</v>
      </c>
      <c r="D45" s="405"/>
      <c r="E45" s="405"/>
      <c r="F45" s="405"/>
      <c r="G45" s="405"/>
      <c r="H45" s="405"/>
      <c r="I45" s="405"/>
      <c r="J45" s="405"/>
      <c r="K45" s="405"/>
      <c r="L45" s="406"/>
      <c r="N45" s="338" t="s">
        <v>184</v>
      </c>
      <c r="O45" s="340"/>
      <c r="P45" s="340"/>
      <c r="Q45" s="340"/>
      <c r="R45" s="340"/>
      <c r="S45" s="340"/>
      <c r="T45" s="340"/>
      <c r="U45" s="340"/>
      <c r="V45" s="340"/>
      <c r="W45" s="340"/>
      <c r="X45" s="340"/>
      <c r="Y45" s="340"/>
      <c r="Z45" s="174"/>
      <c r="AA45" s="174"/>
      <c r="AB45" s="174"/>
      <c r="AC45" s="174"/>
    </row>
    <row r="46" spans="2:29" x14ac:dyDescent="0.25">
      <c r="B46" s="388"/>
      <c r="C46" s="405"/>
      <c r="D46" s="405"/>
      <c r="E46" s="405"/>
      <c r="F46" s="405"/>
      <c r="G46" s="405"/>
      <c r="H46" s="405"/>
      <c r="I46" s="405"/>
      <c r="J46" s="405"/>
      <c r="K46" s="405"/>
      <c r="L46" s="406"/>
      <c r="N46" s="174"/>
      <c r="O46" s="174"/>
      <c r="P46" s="174"/>
      <c r="Q46" s="174"/>
      <c r="R46" s="174"/>
      <c r="S46" s="174"/>
      <c r="T46" s="174"/>
      <c r="U46" s="174"/>
      <c r="V46" s="174"/>
      <c r="W46" s="174"/>
      <c r="X46" s="174"/>
      <c r="Y46" s="174"/>
      <c r="Z46" s="174"/>
      <c r="AA46" s="174"/>
      <c r="AB46" s="174"/>
      <c r="AC46" s="174"/>
    </row>
    <row r="47" spans="2:29" x14ac:dyDescent="0.25">
      <c r="B47" s="388"/>
      <c r="C47" s="405"/>
      <c r="D47" s="405"/>
      <c r="E47" s="405"/>
      <c r="F47" s="405"/>
      <c r="G47" s="405"/>
      <c r="H47" s="405"/>
      <c r="I47" s="405"/>
      <c r="J47" s="405"/>
      <c r="K47" s="405"/>
      <c r="L47" s="406"/>
      <c r="N47" s="174"/>
      <c r="O47" s="174"/>
      <c r="P47" s="174"/>
      <c r="Q47" s="174"/>
      <c r="R47" s="174"/>
      <c r="S47" s="174"/>
      <c r="T47" s="174"/>
      <c r="U47" s="174"/>
      <c r="V47" s="174"/>
      <c r="W47" s="174"/>
      <c r="X47" s="174"/>
      <c r="Y47" s="174"/>
      <c r="Z47" s="174"/>
      <c r="AA47" s="174"/>
      <c r="AB47" s="174"/>
      <c r="AC47" s="174"/>
    </row>
    <row r="48" spans="2:29" x14ac:dyDescent="0.25">
      <c r="B48" s="388"/>
      <c r="C48" s="405"/>
      <c r="D48" s="405"/>
      <c r="E48" s="405"/>
      <c r="F48" s="405"/>
      <c r="G48" s="405"/>
      <c r="H48" s="405"/>
      <c r="I48" s="405"/>
      <c r="J48" s="405"/>
      <c r="K48" s="405"/>
      <c r="L48" s="406"/>
      <c r="N48" s="174"/>
      <c r="O48" s="174"/>
      <c r="P48" s="174"/>
      <c r="Q48" s="174"/>
      <c r="R48" s="174"/>
      <c r="S48" s="174"/>
      <c r="T48" s="174"/>
      <c r="U48" s="174"/>
      <c r="V48" s="174"/>
      <c r="W48" s="174"/>
      <c r="X48" s="174"/>
      <c r="Y48" s="174"/>
      <c r="Z48" s="174"/>
      <c r="AA48" s="174"/>
      <c r="AB48" s="174"/>
      <c r="AC48" s="174"/>
    </row>
    <row r="49" spans="2:29" s="7" customFormat="1" x14ac:dyDescent="0.25">
      <c r="B49" s="388"/>
      <c r="C49" s="405"/>
      <c r="D49" s="405"/>
      <c r="E49" s="405"/>
      <c r="F49" s="405"/>
      <c r="G49" s="405"/>
      <c r="H49" s="405"/>
      <c r="I49" s="405"/>
      <c r="J49" s="405"/>
      <c r="K49" s="405"/>
      <c r="L49" s="406"/>
      <c r="N49" s="176"/>
      <c r="O49" s="176"/>
      <c r="P49" s="176"/>
      <c r="Q49" s="176"/>
      <c r="R49" s="176"/>
      <c r="S49" s="176"/>
      <c r="T49" s="176"/>
      <c r="U49" s="176"/>
      <c r="V49" s="176"/>
      <c r="W49" s="176"/>
      <c r="X49" s="176"/>
      <c r="Y49" s="176"/>
      <c r="Z49" s="176"/>
      <c r="AA49" s="176"/>
      <c r="AB49" s="176"/>
      <c r="AC49" s="176"/>
    </row>
    <row r="50" spans="2:29" s="7" customFormat="1" x14ac:dyDescent="0.25">
      <c r="B50" s="388"/>
      <c r="C50" s="405"/>
      <c r="D50" s="405"/>
      <c r="E50" s="405"/>
      <c r="F50" s="405"/>
      <c r="G50" s="405"/>
      <c r="H50" s="405"/>
      <c r="I50" s="405"/>
      <c r="J50" s="405"/>
      <c r="K50" s="405"/>
      <c r="L50" s="406"/>
      <c r="N50" s="176"/>
      <c r="O50" s="176"/>
      <c r="P50" s="176"/>
      <c r="Q50" s="176"/>
      <c r="R50" s="176"/>
      <c r="S50" s="176"/>
      <c r="T50" s="176"/>
      <c r="U50" s="176"/>
      <c r="V50" s="176"/>
      <c r="W50" s="176"/>
      <c r="X50" s="176"/>
      <c r="Y50" s="176"/>
      <c r="Z50" s="176"/>
      <c r="AA50" s="176"/>
      <c r="AB50" s="176"/>
      <c r="AC50" s="176"/>
    </row>
    <row r="51" spans="2:29" ht="6.75" customHeight="1" x14ac:dyDescent="0.25">
      <c r="B51" s="389"/>
      <c r="C51" s="407"/>
      <c r="D51" s="407"/>
      <c r="E51" s="407"/>
      <c r="F51" s="407"/>
      <c r="G51" s="407"/>
      <c r="H51" s="407"/>
      <c r="I51" s="407"/>
      <c r="J51" s="407"/>
      <c r="K51" s="407"/>
      <c r="L51" s="408"/>
      <c r="N51" s="174"/>
      <c r="O51" s="174"/>
      <c r="P51" s="174"/>
      <c r="Q51" s="174"/>
      <c r="R51" s="174"/>
      <c r="S51" s="174"/>
      <c r="T51" s="174"/>
      <c r="U51" s="174"/>
      <c r="V51" s="174"/>
      <c r="W51" s="174"/>
      <c r="X51" s="174"/>
      <c r="Y51" s="174"/>
      <c r="Z51" s="174"/>
      <c r="AA51" s="174"/>
      <c r="AB51" s="174"/>
      <c r="AC51" s="174"/>
    </row>
    <row r="52" spans="2:29" s="7" customFormat="1" x14ac:dyDescent="0.25">
      <c r="B52" s="388">
        <v>5</v>
      </c>
      <c r="C52" s="399" t="s">
        <v>13</v>
      </c>
      <c r="D52" s="399"/>
      <c r="E52" s="399"/>
      <c r="F52" s="399"/>
      <c r="G52" s="399"/>
      <c r="H52" s="399"/>
      <c r="I52" s="399"/>
      <c r="J52" s="399"/>
      <c r="K52" s="399"/>
      <c r="L52" s="400"/>
      <c r="N52" s="176"/>
      <c r="O52" s="176"/>
      <c r="P52" s="176"/>
      <c r="Q52" s="176"/>
      <c r="R52" s="176"/>
      <c r="S52" s="176"/>
      <c r="T52" s="176"/>
      <c r="U52" s="176"/>
      <c r="V52" s="176"/>
      <c r="W52" s="176"/>
      <c r="X52" s="176"/>
      <c r="Y52" s="176"/>
      <c r="Z52" s="176"/>
      <c r="AA52" s="176"/>
      <c r="AB52" s="176"/>
      <c r="AC52" s="176"/>
    </row>
    <row r="53" spans="2:29" ht="15" customHeight="1" x14ac:dyDescent="0.25">
      <c r="B53" s="388"/>
      <c r="C53" s="409" t="s">
        <v>202</v>
      </c>
      <c r="D53" s="410"/>
      <c r="E53" s="410"/>
      <c r="F53" s="410"/>
      <c r="G53" s="410"/>
      <c r="H53" s="410"/>
      <c r="I53" s="410"/>
      <c r="J53" s="410"/>
      <c r="K53" s="410"/>
      <c r="L53" s="411"/>
      <c r="N53" s="433" t="s">
        <v>183</v>
      </c>
      <c r="O53" s="340"/>
      <c r="P53" s="340"/>
      <c r="Q53" s="340"/>
      <c r="R53" s="340"/>
      <c r="S53" s="340"/>
      <c r="T53" s="340"/>
      <c r="U53" s="340"/>
      <c r="V53" s="340"/>
      <c r="W53" s="340"/>
      <c r="X53" s="340"/>
      <c r="Y53" s="340"/>
      <c r="Z53" s="174"/>
      <c r="AA53" s="174"/>
      <c r="AB53" s="174"/>
      <c r="AC53" s="174"/>
    </row>
    <row r="54" spans="2:29" x14ac:dyDescent="0.25">
      <c r="B54" s="388"/>
      <c r="C54" s="410"/>
      <c r="D54" s="410"/>
      <c r="E54" s="410"/>
      <c r="F54" s="410"/>
      <c r="G54" s="410"/>
      <c r="H54" s="410"/>
      <c r="I54" s="410"/>
      <c r="J54" s="410"/>
      <c r="K54" s="410"/>
      <c r="L54" s="411"/>
      <c r="N54" s="174"/>
      <c r="O54" s="174"/>
      <c r="P54" s="174"/>
      <c r="Q54" s="174"/>
      <c r="R54" s="174"/>
      <c r="S54" s="174"/>
      <c r="T54" s="174"/>
      <c r="U54" s="174"/>
      <c r="V54" s="174"/>
      <c r="W54" s="174"/>
      <c r="X54" s="174"/>
      <c r="Y54" s="174"/>
      <c r="Z54" s="174"/>
      <c r="AA54" s="174"/>
      <c r="AB54" s="174"/>
      <c r="AC54" s="174"/>
    </row>
    <row r="55" spans="2:29" x14ac:dyDescent="0.25">
      <c r="B55" s="388"/>
      <c r="C55" s="410"/>
      <c r="D55" s="410"/>
      <c r="E55" s="410"/>
      <c r="F55" s="410"/>
      <c r="G55" s="410"/>
      <c r="H55" s="410"/>
      <c r="I55" s="410"/>
      <c r="J55" s="410"/>
      <c r="K55" s="410"/>
      <c r="L55" s="411"/>
      <c r="N55" s="174"/>
      <c r="O55" s="174"/>
      <c r="P55" s="174"/>
      <c r="Q55" s="174"/>
      <c r="R55" s="174"/>
      <c r="S55" s="174"/>
      <c r="T55" s="174"/>
      <c r="U55" s="174"/>
      <c r="V55" s="174"/>
      <c r="W55" s="174"/>
      <c r="X55" s="174"/>
      <c r="Y55" s="174"/>
      <c r="Z55" s="174"/>
      <c r="AA55" s="174"/>
      <c r="AB55" s="174"/>
      <c r="AC55" s="174"/>
    </row>
    <row r="56" spans="2:29" s="7" customFormat="1" x14ac:dyDescent="0.25">
      <c r="B56" s="388"/>
      <c r="C56" s="410"/>
      <c r="D56" s="410"/>
      <c r="E56" s="410"/>
      <c r="F56" s="410"/>
      <c r="G56" s="410"/>
      <c r="H56" s="410"/>
      <c r="I56" s="410"/>
      <c r="J56" s="410"/>
      <c r="K56" s="410"/>
      <c r="L56" s="411"/>
      <c r="N56" s="176"/>
      <c r="O56" s="176"/>
      <c r="P56" s="176"/>
      <c r="Q56" s="176"/>
      <c r="R56" s="176"/>
      <c r="S56" s="176"/>
      <c r="T56" s="176"/>
      <c r="U56" s="176"/>
      <c r="V56" s="176"/>
      <c r="W56" s="176"/>
      <c r="X56" s="176"/>
      <c r="Y56" s="176"/>
      <c r="Z56" s="176"/>
      <c r="AA56" s="176"/>
      <c r="AB56" s="176"/>
      <c r="AC56" s="176"/>
    </row>
    <row r="57" spans="2:29" s="7" customFormat="1" x14ac:dyDescent="0.25">
      <c r="B57" s="388"/>
      <c r="C57" s="410"/>
      <c r="D57" s="410"/>
      <c r="E57" s="410"/>
      <c r="F57" s="410"/>
      <c r="G57" s="410"/>
      <c r="H57" s="410"/>
      <c r="I57" s="410"/>
      <c r="J57" s="410"/>
      <c r="K57" s="410"/>
      <c r="L57" s="411"/>
      <c r="N57" s="176"/>
      <c r="O57" s="176"/>
      <c r="P57" s="176"/>
      <c r="Q57" s="176"/>
      <c r="R57" s="176"/>
      <c r="S57" s="176"/>
      <c r="T57" s="176"/>
      <c r="U57" s="176"/>
      <c r="V57" s="176"/>
      <c r="W57" s="176"/>
      <c r="X57" s="176"/>
      <c r="Y57" s="176"/>
      <c r="Z57" s="176"/>
      <c r="AA57" s="176"/>
      <c r="AB57" s="176"/>
      <c r="AC57" s="176"/>
    </row>
    <row r="58" spans="2:29" s="7" customFormat="1" x14ac:dyDescent="0.25">
      <c r="B58" s="388"/>
      <c r="C58" s="410"/>
      <c r="D58" s="410"/>
      <c r="E58" s="410"/>
      <c r="F58" s="410"/>
      <c r="G58" s="410"/>
      <c r="H58" s="410"/>
      <c r="I58" s="410"/>
      <c r="J58" s="410"/>
      <c r="K58" s="410"/>
      <c r="L58" s="411"/>
      <c r="N58" s="176"/>
      <c r="O58" s="176"/>
      <c r="P58" s="176"/>
      <c r="Q58" s="176"/>
      <c r="R58" s="176"/>
      <c r="S58" s="176"/>
      <c r="T58" s="176"/>
      <c r="U58" s="176"/>
      <c r="V58" s="176"/>
      <c r="W58" s="176"/>
      <c r="X58" s="176"/>
      <c r="Y58" s="176"/>
      <c r="Z58" s="176"/>
      <c r="AA58" s="176"/>
      <c r="AB58" s="176"/>
      <c r="AC58" s="176"/>
    </row>
    <row r="59" spans="2:29" ht="6.75" customHeight="1" x14ac:dyDescent="0.25">
      <c r="B59" s="389"/>
      <c r="C59" s="412"/>
      <c r="D59" s="412"/>
      <c r="E59" s="412"/>
      <c r="F59" s="412"/>
      <c r="G59" s="412"/>
      <c r="H59" s="412"/>
      <c r="I59" s="412"/>
      <c r="J59" s="412"/>
      <c r="K59" s="412"/>
      <c r="L59" s="413"/>
      <c r="N59" s="174"/>
      <c r="O59" s="174"/>
      <c r="P59" s="174"/>
      <c r="Q59" s="174"/>
      <c r="R59" s="174"/>
      <c r="S59" s="174"/>
      <c r="T59" s="174"/>
      <c r="U59" s="174"/>
      <c r="V59" s="174"/>
      <c r="W59" s="174"/>
      <c r="X59" s="174"/>
      <c r="Y59" s="174"/>
      <c r="Z59" s="174"/>
      <c r="AA59" s="174"/>
      <c r="AB59" s="174"/>
      <c r="AC59" s="174"/>
    </row>
    <row r="60" spans="2:29" s="7" customFormat="1" x14ac:dyDescent="0.25">
      <c r="B60" s="388">
        <v>6</v>
      </c>
      <c r="C60" s="399" t="s">
        <v>26</v>
      </c>
      <c r="D60" s="399"/>
      <c r="E60" s="399"/>
      <c r="F60" s="399"/>
      <c r="G60" s="399"/>
      <c r="H60" s="399"/>
      <c r="I60" s="399"/>
      <c r="J60" s="399"/>
      <c r="K60" s="399"/>
      <c r="L60" s="400"/>
      <c r="N60" s="176"/>
      <c r="O60" s="176"/>
      <c r="P60" s="176"/>
      <c r="Q60" s="176"/>
      <c r="R60" s="176"/>
      <c r="S60" s="176"/>
      <c r="T60" s="176"/>
      <c r="U60" s="176"/>
      <c r="V60" s="176"/>
      <c r="W60" s="176"/>
      <c r="X60" s="176"/>
      <c r="Y60" s="176"/>
      <c r="Z60" s="176"/>
      <c r="AA60" s="176"/>
      <c r="AB60" s="176"/>
      <c r="AC60" s="176"/>
    </row>
    <row r="61" spans="2:29" ht="15" customHeight="1" x14ac:dyDescent="0.25">
      <c r="B61" s="388"/>
      <c r="C61" s="409" t="s">
        <v>115</v>
      </c>
      <c r="D61" s="410"/>
      <c r="E61" s="410"/>
      <c r="F61" s="410"/>
      <c r="G61" s="410"/>
      <c r="H61" s="410"/>
      <c r="I61" s="410"/>
      <c r="J61" s="410"/>
      <c r="K61" s="410"/>
      <c r="L61" s="411"/>
      <c r="N61" s="174"/>
      <c r="O61" s="174"/>
      <c r="P61" s="174"/>
      <c r="Q61" s="174"/>
      <c r="R61" s="174"/>
      <c r="S61" s="174"/>
      <c r="T61" s="174"/>
      <c r="U61" s="174"/>
      <c r="V61" s="174"/>
      <c r="W61" s="174"/>
      <c r="X61" s="174"/>
      <c r="Y61" s="174"/>
      <c r="Z61" s="174"/>
      <c r="AA61" s="174"/>
      <c r="AB61" s="174"/>
      <c r="AC61" s="174"/>
    </row>
    <row r="62" spans="2:29" ht="15" customHeight="1" x14ac:dyDescent="0.25">
      <c r="B62" s="388"/>
      <c r="C62" s="410"/>
      <c r="D62" s="410"/>
      <c r="E62" s="410"/>
      <c r="F62" s="410"/>
      <c r="G62" s="410"/>
      <c r="H62" s="410"/>
      <c r="I62" s="410"/>
      <c r="J62" s="410"/>
      <c r="K62" s="410"/>
      <c r="L62" s="411"/>
      <c r="N62" s="174"/>
      <c r="O62" s="174"/>
      <c r="P62" s="174"/>
      <c r="Q62" s="174"/>
      <c r="R62" s="174"/>
      <c r="S62" s="174"/>
      <c r="T62" s="174"/>
      <c r="U62" s="174"/>
      <c r="V62" s="174"/>
      <c r="W62" s="174"/>
      <c r="X62" s="174"/>
      <c r="Y62" s="174"/>
      <c r="Z62" s="174"/>
      <c r="AA62" s="174"/>
      <c r="AB62" s="174"/>
      <c r="AC62" s="174"/>
    </row>
    <row r="63" spans="2:29" ht="15" customHeight="1" x14ac:dyDescent="0.25">
      <c r="B63" s="388"/>
      <c r="C63" s="410"/>
      <c r="D63" s="410"/>
      <c r="E63" s="410"/>
      <c r="F63" s="410"/>
      <c r="G63" s="410"/>
      <c r="H63" s="410"/>
      <c r="I63" s="410"/>
      <c r="J63" s="410"/>
      <c r="K63" s="410"/>
      <c r="L63" s="411"/>
      <c r="N63" s="174"/>
      <c r="O63" s="174"/>
      <c r="P63" s="174"/>
      <c r="Q63" s="174"/>
      <c r="R63" s="174"/>
      <c r="S63" s="174"/>
      <c r="T63" s="174"/>
      <c r="U63" s="174"/>
      <c r="V63" s="174"/>
      <c r="W63" s="174"/>
      <c r="X63" s="174"/>
      <c r="Y63" s="174"/>
      <c r="Z63" s="174"/>
      <c r="AA63" s="174"/>
      <c r="AB63" s="174"/>
      <c r="AC63" s="174"/>
    </row>
    <row r="64" spans="2:29" ht="15" customHeight="1" x14ac:dyDescent="0.25">
      <c r="B64" s="388"/>
      <c r="C64" s="410"/>
      <c r="D64" s="410"/>
      <c r="E64" s="410"/>
      <c r="F64" s="410"/>
      <c r="G64" s="410"/>
      <c r="H64" s="410"/>
      <c r="I64" s="410"/>
      <c r="J64" s="410"/>
      <c r="K64" s="410"/>
      <c r="L64" s="411"/>
      <c r="N64" s="174"/>
      <c r="O64" s="174"/>
      <c r="P64" s="174"/>
      <c r="Q64" s="174"/>
      <c r="R64" s="174"/>
      <c r="S64" s="174"/>
      <c r="T64" s="174"/>
      <c r="U64" s="174"/>
      <c r="V64" s="174"/>
      <c r="W64" s="174"/>
      <c r="X64" s="174"/>
      <c r="Y64" s="174"/>
      <c r="Z64" s="174"/>
      <c r="AA64" s="174"/>
      <c r="AB64" s="174"/>
      <c r="AC64" s="174"/>
    </row>
    <row r="65" spans="2:29" s="7" customFormat="1" ht="15" customHeight="1" x14ac:dyDescent="0.25">
      <c r="B65" s="388"/>
      <c r="C65" s="410"/>
      <c r="D65" s="410"/>
      <c r="E65" s="410"/>
      <c r="F65" s="410"/>
      <c r="G65" s="410"/>
      <c r="H65" s="410"/>
      <c r="I65" s="410"/>
      <c r="J65" s="410"/>
      <c r="K65" s="410"/>
      <c r="L65" s="411"/>
      <c r="N65" s="176"/>
      <c r="O65" s="176"/>
      <c r="P65" s="176"/>
      <c r="Q65" s="176"/>
      <c r="R65" s="176"/>
      <c r="S65" s="176"/>
      <c r="T65" s="176"/>
      <c r="U65" s="176"/>
      <c r="V65" s="176"/>
      <c r="W65" s="176"/>
      <c r="X65" s="176"/>
      <c r="Y65" s="176"/>
      <c r="Z65" s="176"/>
      <c r="AA65" s="176"/>
      <c r="AB65" s="176"/>
      <c r="AC65" s="176"/>
    </row>
    <row r="66" spans="2:29" s="7" customFormat="1" ht="15" customHeight="1" x14ac:dyDescent="0.25">
      <c r="B66" s="388"/>
      <c r="C66" s="410"/>
      <c r="D66" s="410"/>
      <c r="E66" s="410"/>
      <c r="F66" s="410"/>
      <c r="G66" s="410"/>
      <c r="H66" s="410"/>
      <c r="I66" s="410"/>
      <c r="J66" s="410"/>
      <c r="K66" s="410"/>
      <c r="L66" s="411"/>
      <c r="N66" s="176"/>
      <c r="O66" s="176"/>
      <c r="P66" s="176"/>
      <c r="Q66" s="176"/>
      <c r="R66" s="176"/>
      <c r="S66" s="176"/>
      <c r="T66" s="176"/>
      <c r="U66" s="176"/>
      <c r="V66" s="176"/>
      <c r="W66" s="176"/>
      <c r="X66" s="176"/>
      <c r="Y66" s="176"/>
      <c r="Z66" s="176"/>
      <c r="AA66" s="176"/>
      <c r="AB66" s="176"/>
      <c r="AC66" s="176"/>
    </row>
    <row r="67" spans="2:29" ht="6.75" customHeight="1" thickBot="1" x14ac:dyDescent="0.3">
      <c r="B67" s="414"/>
      <c r="C67" s="415"/>
      <c r="D67" s="415"/>
      <c r="E67" s="415"/>
      <c r="F67" s="415"/>
      <c r="G67" s="415"/>
      <c r="H67" s="415"/>
      <c r="I67" s="415"/>
      <c r="J67" s="415"/>
      <c r="K67" s="415"/>
      <c r="L67" s="416"/>
      <c r="N67" s="174"/>
      <c r="O67" s="174"/>
      <c r="P67" s="174"/>
      <c r="Q67" s="174"/>
      <c r="R67" s="174"/>
      <c r="S67" s="174"/>
      <c r="T67" s="174"/>
      <c r="U67" s="174"/>
      <c r="V67" s="174"/>
      <c r="W67" s="174"/>
      <c r="X67" s="174"/>
      <c r="Y67" s="174"/>
      <c r="Z67" s="174"/>
      <c r="AA67" s="174"/>
      <c r="AB67" s="174"/>
      <c r="AC67" s="174"/>
    </row>
    <row r="68" spans="2:29" ht="6.75" customHeight="1" thickBot="1" x14ac:dyDescent="0.3">
      <c r="B68" s="161"/>
      <c r="C68" s="163"/>
      <c r="D68" s="163"/>
      <c r="E68" s="163"/>
      <c r="F68" s="163"/>
      <c r="G68" s="163"/>
      <c r="H68" s="163"/>
      <c r="I68" s="163"/>
      <c r="J68" s="163"/>
      <c r="K68" s="164"/>
      <c r="L68" s="165"/>
      <c r="N68" s="174"/>
      <c r="O68" s="174"/>
      <c r="P68" s="174"/>
      <c r="Q68" s="174"/>
      <c r="R68" s="174"/>
      <c r="S68" s="174"/>
      <c r="T68" s="174"/>
      <c r="U68" s="174"/>
      <c r="V68" s="174"/>
      <c r="W68" s="174"/>
      <c r="X68" s="174"/>
      <c r="Y68" s="174"/>
      <c r="Z68" s="174"/>
      <c r="AA68" s="174"/>
      <c r="AB68" s="174"/>
      <c r="AC68" s="174"/>
    </row>
    <row r="69" spans="2:29" ht="6.75" customHeight="1" thickBot="1" x14ac:dyDescent="0.3">
      <c r="B69" s="161"/>
      <c r="C69" s="163"/>
      <c r="D69" s="163"/>
      <c r="E69" s="163"/>
      <c r="F69" s="163"/>
      <c r="G69" s="163"/>
      <c r="H69" s="163"/>
      <c r="I69" s="163"/>
      <c r="J69" s="163"/>
      <c r="K69" s="163"/>
      <c r="L69" s="166"/>
      <c r="N69" s="174"/>
      <c r="O69" s="174"/>
      <c r="P69" s="174"/>
      <c r="Q69" s="174"/>
      <c r="R69" s="174"/>
      <c r="S69" s="174"/>
      <c r="T69" s="174"/>
      <c r="U69" s="174"/>
      <c r="V69" s="174"/>
      <c r="W69" s="174"/>
      <c r="X69" s="174"/>
      <c r="Y69" s="174"/>
      <c r="Z69" s="174"/>
      <c r="AA69" s="174"/>
      <c r="AB69" s="174"/>
      <c r="AC69" s="174"/>
    </row>
    <row r="70" spans="2:29" s="7" customFormat="1" x14ac:dyDescent="0.25">
      <c r="B70" s="167" t="s">
        <v>2</v>
      </c>
      <c r="C70" s="417" t="s">
        <v>3</v>
      </c>
      <c r="D70" s="418"/>
      <c r="E70" s="418"/>
      <c r="F70" s="419"/>
      <c r="G70" s="420" t="s">
        <v>4</v>
      </c>
      <c r="H70" s="420"/>
      <c r="I70" s="420" t="s">
        <v>5</v>
      </c>
      <c r="J70" s="420"/>
      <c r="K70" s="420" t="s">
        <v>6</v>
      </c>
      <c r="L70" s="421"/>
      <c r="N70" s="176"/>
      <c r="O70" s="176"/>
      <c r="P70" s="176"/>
      <c r="Q70" s="176"/>
      <c r="R70" s="176"/>
      <c r="S70" s="176"/>
      <c r="T70" s="176"/>
      <c r="U70" s="176"/>
      <c r="V70" s="176"/>
      <c r="W70" s="176"/>
      <c r="X70" s="176"/>
      <c r="Y70" s="176"/>
      <c r="Z70" s="176"/>
      <c r="AA70" s="176"/>
      <c r="AB70" s="176"/>
      <c r="AC70" s="176"/>
    </row>
    <row r="71" spans="2:29" ht="15" x14ac:dyDescent="0.25">
      <c r="B71" s="85"/>
      <c r="C71" s="422"/>
      <c r="D71" s="232"/>
      <c r="E71" s="232"/>
      <c r="F71" s="233"/>
      <c r="G71" s="423" t="s">
        <v>166</v>
      </c>
      <c r="H71" s="423"/>
      <c r="I71" s="423" t="s">
        <v>167</v>
      </c>
      <c r="J71" s="423"/>
      <c r="K71" s="424">
        <v>44751</v>
      </c>
      <c r="L71" s="425"/>
      <c r="N71" s="338" t="s">
        <v>168</v>
      </c>
      <c r="O71" s="340"/>
      <c r="P71" s="340"/>
      <c r="Q71" s="340"/>
      <c r="R71" s="340"/>
      <c r="S71" s="340"/>
      <c r="T71" s="174"/>
      <c r="U71" s="174"/>
      <c r="V71" s="174"/>
      <c r="W71" s="174"/>
      <c r="X71" s="174"/>
      <c r="Y71" s="174"/>
      <c r="Z71" s="174"/>
      <c r="AA71" s="174"/>
      <c r="AB71" s="174"/>
      <c r="AC71" s="174"/>
    </row>
    <row r="72" spans="2:29" ht="13.5" thickBot="1" x14ac:dyDescent="0.3">
      <c r="B72" s="86"/>
      <c r="C72" s="426"/>
      <c r="D72" s="427"/>
      <c r="E72" s="427"/>
      <c r="F72" s="428"/>
      <c r="G72" s="429"/>
      <c r="H72" s="430"/>
      <c r="I72" s="429"/>
      <c r="J72" s="430"/>
      <c r="K72" s="431"/>
      <c r="L72" s="432"/>
      <c r="N72" s="174"/>
      <c r="O72" s="174"/>
      <c r="P72" s="174"/>
      <c r="Q72" s="174"/>
      <c r="R72" s="174"/>
      <c r="S72" s="174"/>
      <c r="T72" s="174"/>
      <c r="U72" s="174"/>
      <c r="V72" s="174"/>
      <c r="W72" s="174"/>
      <c r="X72" s="174"/>
      <c r="Y72" s="174"/>
      <c r="Z72" s="174"/>
      <c r="AA72" s="174"/>
      <c r="AB72" s="174"/>
      <c r="AC72" s="174"/>
    </row>
    <row r="73" spans="2:29" ht="6.75" customHeight="1" x14ac:dyDescent="0.25">
      <c r="N73" s="174"/>
      <c r="O73" s="174"/>
      <c r="P73" s="174"/>
      <c r="Q73" s="174"/>
      <c r="R73" s="174"/>
      <c r="S73" s="174"/>
      <c r="T73" s="174"/>
      <c r="U73" s="174"/>
      <c r="V73" s="174"/>
      <c r="W73" s="174"/>
      <c r="X73" s="174"/>
      <c r="Y73" s="174"/>
      <c r="Z73" s="174"/>
      <c r="AA73" s="174"/>
      <c r="AB73" s="174"/>
      <c r="AC73" s="174"/>
    </row>
    <row r="74" spans="2:29" ht="6.75" customHeight="1" x14ac:dyDescent="0.25">
      <c r="D74" s="134"/>
      <c r="N74" s="174"/>
      <c r="O74" s="174"/>
      <c r="P74" s="174"/>
      <c r="Q74" s="174"/>
      <c r="R74" s="174"/>
      <c r="S74" s="174"/>
      <c r="T74" s="174"/>
      <c r="U74" s="174"/>
      <c r="V74" s="174"/>
      <c r="W74" s="174"/>
      <c r="X74" s="174"/>
      <c r="Y74" s="174"/>
      <c r="Z74" s="174"/>
      <c r="AA74" s="174"/>
      <c r="AB74" s="174"/>
      <c r="AC74" s="174"/>
    </row>
    <row r="75" spans="2:29" ht="14.25" customHeight="1" x14ac:dyDescent="0.25">
      <c r="C75" s="134"/>
    </row>
    <row r="76" spans="2:29" ht="29.25" customHeight="1" x14ac:dyDescent="0.25">
      <c r="C76" s="225"/>
      <c r="D76" s="225"/>
      <c r="E76" s="225"/>
      <c r="F76" s="225"/>
      <c r="G76" s="225"/>
      <c r="H76" s="225"/>
      <c r="I76" s="225"/>
      <c r="J76" s="225"/>
      <c r="K76" s="225"/>
      <c r="L76" s="225"/>
    </row>
    <row r="82" spans="2:12" x14ac:dyDescent="0.25">
      <c r="B82" s="8"/>
      <c r="L82" s="168"/>
    </row>
    <row r="83" spans="2:12" x14ac:dyDescent="0.25">
      <c r="B83" s="8"/>
      <c r="L83" s="168"/>
    </row>
    <row r="84" spans="2:12" x14ac:dyDescent="0.25">
      <c r="B84" s="8"/>
      <c r="L84" s="168"/>
    </row>
    <row r="85" spans="2:12" x14ac:dyDescent="0.25">
      <c r="B85" s="8"/>
      <c r="L85" s="168"/>
    </row>
    <row r="86" spans="2:12" x14ac:dyDescent="0.25">
      <c r="B86" s="8"/>
      <c r="L86" s="168"/>
    </row>
    <row r="87" spans="2:12" x14ac:dyDescent="0.25">
      <c r="B87" s="8"/>
      <c r="L87" s="168"/>
    </row>
    <row r="88" spans="2:12" x14ac:dyDescent="0.25">
      <c r="B88" s="8"/>
      <c r="L88" s="168"/>
    </row>
    <row r="89" spans="2:12" x14ac:dyDescent="0.25">
      <c r="B89" s="8"/>
      <c r="L89" s="168"/>
    </row>
    <row r="90" spans="2:12" x14ac:dyDescent="0.25">
      <c r="B90" s="8"/>
      <c r="L90" s="168"/>
    </row>
    <row r="91" spans="2:12" x14ac:dyDescent="0.25">
      <c r="B91" s="8"/>
      <c r="L91" s="168"/>
    </row>
    <row r="92" spans="2:12" x14ac:dyDescent="0.25">
      <c r="B92" s="8"/>
      <c r="L92" s="168"/>
    </row>
    <row r="93" spans="2:12" x14ac:dyDescent="0.25">
      <c r="B93" s="8"/>
      <c r="L93" s="168"/>
    </row>
    <row r="94" spans="2:12" x14ac:dyDescent="0.25">
      <c r="B94" s="8"/>
      <c r="L94" s="168"/>
    </row>
    <row r="95" spans="2:12" x14ac:dyDescent="0.25">
      <c r="B95" s="8"/>
      <c r="L95" s="168"/>
    </row>
    <row r="96" spans="2:12" x14ac:dyDescent="0.25">
      <c r="B96" s="8"/>
      <c r="L96" s="168"/>
    </row>
    <row r="97" spans="2:12" x14ac:dyDescent="0.25">
      <c r="B97" s="8"/>
      <c r="L97" s="168"/>
    </row>
    <row r="98" spans="2:12" x14ac:dyDescent="0.25">
      <c r="B98" s="8"/>
      <c r="L98" s="168"/>
    </row>
    <row r="99" spans="2:12" x14ac:dyDescent="0.25">
      <c r="B99" s="8"/>
      <c r="L99" s="168"/>
    </row>
    <row r="100" spans="2:12" x14ac:dyDescent="0.25">
      <c r="B100" s="8"/>
      <c r="L100" s="168"/>
    </row>
    <row r="101" spans="2:12" x14ac:dyDescent="0.25">
      <c r="B101" s="8"/>
      <c r="L101" s="168"/>
    </row>
    <row r="102" spans="2:12" x14ac:dyDescent="0.25">
      <c r="B102" s="8"/>
      <c r="L102" s="168"/>
    </row>
    <row r="103" spans="2:12" x14ac:dyDescent="0.25">
      <c r="B103" s="8"/>
      <c r="L103" s="168"/>
    </row>
    <row r="104" spans="2:12" x14ac:dyDescent="0.25">
      <c r="B104" s="8"/>
      <c r="L104" s="168"/>
    </row>
    <row r="105" spans="2:12" x14ac:dyDescent="0.25">
      <c r="B105" s="8"/>
      <c r="L105" s="168"/>
    </row>
    <row r="106" spans="2:12" x14ac:dyDescent="0.25">
      <c r="B106" s="8"/>
      <c r="L106" s="168"/>
    </row>
    <row r="107" spans="2:12" x14ac:dyDescent="0.25">
      <c r="B107" s="8"/>
      <c r="L107" s="168"/>
    </row>
    <row r="108" spans="2:12" x14ac:dyDescent="0.25">
      <c r="B108" s="8"/>
      <c r="L108" s="168"/>
    </row>
    <row r="109" spans="2:12" x14ac:dyDescent="0.25">
      <c r="B109" s="8"/>
      <c r="L109" s="168"/>
    </row>
    <row r="110" spans="2:12" x14ac:dyDescent="0.25">
      <c r="B110" s="8"/>
      <c r="L110" s="168"/>
    </row>
    <row r="111" spans="2:12" x14ac:dyDescent="0.25">
      <c r="B111" s="8"/>
      <c r="L111" s="168"/>
    </row>
    <row r="112" spans="2:12" x14ac:dyDescent="0.25">
      <c r="B112" s="8"/>
      <c r="L112" s="168"/>
    </row>
    <row r="113" spans="2:12" x14ac:dyDescent="0.25">
      <c r="B113" s="8"/>
      <c r="L113" s="168"/>
    </row>
    <row r="114" spans="2:12" x14ac:dyDescent="0.25">
      <c r="B114" s="8"/>
      <c r="L114" s="168"/>
    </row>
    <row r="115" spans="2:12" x14ac:dyDescent="0.25">
      <c r="B115" s="8"/>
      <c r="L115" s="168"/>
    </row>
    <row r="116" spans="2:12" x14ac:dyDescent="0.25">
      <c r="B116" s="8"/>
      <c r="L116" s="168"/>
    </row>
    <row r="117" spans="2:12" x14ac:dyDescent="0.25">
      <c r="B117" s="8"/>
      <c r="L117" s="168"/>
    </row>
    <row r="118" spans="2:12" x14ac:dyDescent="0.25">
      <c r="B118" s="8"/>
      <c r="L118" s="168"/>
    </row>
    <row r="119" spans="2:12" ht="13.5" thickBot="1" x14ac:dyDescent="0.3">
      <c r="B119" s="169"/>
      <c r="C119" s="170"/>
      <c r="D119" s="170"/>
      <c r="E119" s="170"/>
      <c r="F119" s="170"/>
      <c r="G119" s="170"/>
      <c r="H119" s="170"/>
      <c r="I119" s="170"/>
      <c r="J119" s="170"/>
      <c r="K119" s="170"/>
      <c r="L119" s="171"/>
    </row>
  </sheetData>
  <sheetProtection algorithmName="SHA-512" hashValue="iEIesdG+MXnFo7AE7nRuQVUsmVZz3hROSI0Ic5Eso3EN0t5hhUe4RVqg5pAhK+4p/+b8jFySwxmwsKVUGz2IQA==" saltValue="b4mnQf47lGPD2PXeJW+V+A==" spinCount="100000" sheet="1" selectLockedCells="1"/>
  <mergeCells count="55">
    <mergeCell ref="N53:Y53"/>
    <mergeCell ref="N71:S71"/>
    <mergeCell ref="N15:AC15"/>
    <mergeCell ref="N18:AC18"/>
    <mergeCell ref="N29:U29"/>
    <mergeCell ref="N37:Z37"/>
    <mergeCell ref="N45:Y45"/>
    <mergeCell ref="P6:U6"/>
    <mergeCell ref="N7:AC7"/>
    <mergeCell ref="N9:AC9"/>
    <mergeCell ref="N11:AC11"/>
    <mergeCell ref="N13:AC13"/>
    <mergeCell ref="C72:F72"/>
    <mergeCell ref="G72:H72"/>
    <mergeCell ref="I72:J72"/>
    <mergeCell ref="K72:L72"/>
    <mergeCell ref="C76:L76"/>
    <mergeCell ref="C70:F70"/>
    <mergeCell ref="G70:H70"/>
    <mergeCell ref="I70:J70"/>
    <mergeCell ref="K70:L70"/>
    <mergeCell ref="C71:F71"/>
    <mergeCell ref="G71:H71"/>
    <mergeCell ref="I71:J71"/>
    <mergeCell ref="K71:L71"/>
    <mergeCell ref="B52:B59"/>
    <mergeCell ref="C52:L52"/>
    <mergeCell ref="C53:L59"/>
    <mergeCell ref="B60:B67"/>
    <mergeCell ref="C60:L60"/>
    <mergeCell ref="C61:L67"/>
    <mergeCell ref="B36:B43"/>
    <mergeCell ref="C36:L36"/>
    <mergeCell ref="C37:L43"/>
    <mergeCell ref="B44:B51"/>
    <mergeCell ref="C44:L44"/>
    <mergeCell ref="C45:L51"/>
    <mergeCell ref="B17:B27"/>
    <mergeCell ref="C17:L17"/>
    <mergeCell ref="C18:L27"/>
    <mergeCell ref="B28:B35"/>
    <mergeCell ref="C28:L28"/>
    <mergeCell ref="C29:L35"/>
    <mergeCell ref="B11:D11"/>
    <mergeCell ref="E11:L11"/>
    <mergeCell ref="B13:D13"/>
    <mergeCell ref="E13:L13"/>
    <mergeCell ref="B15:D15"/>
    <mergeCell ref="E15:L15"/>
    <mergeCell ref="B2:J5"/>
    <mergeCell ref="B6:L6"/>
    <mergeCell ref="B7:D7"/>
    <mergeCell ref="E7:L7"/>
    <mergeCell ref="B9:D9"/>
    <mergeCell ref="E9:L9"/>
  </mergeCells>
  <pageMargins left="0.70866141732283472" right="0.70866141732283472" top="0.74803149606299213" bottom="0.74803149606299213" header="0.31496062992125984" footer="0.31496062992125984"/>
  <pageSetup paperSize="8"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9"/>
  <sheetViews>
    <sheetView zoomScaleNormal="100" zoomScaleSheetLayoutView="100" workbookViewId="0">
      <selection activeCell="G10" sqref="G10:K10"/>
    </sheetView>
  </sheetViews>
  <sheetFormatPr defaultColWidth="9.140625" defaultRowHeight="14.25" x14ac:dyDescent="0.2"/>
  <cols>
    <col min="1" max="1" width="2.7109375" style="43" customWidth="1"/>
    <col min="2" max="10" width="9.140625" style="43"/>
    <col min="11" max="11" width="10.7109375" style="43" customWidth="1"/>
    <col min="12" max="12" width="21.28515625" style="43" customWidth="1"/>
    <col min="13" max="13" width="2.7109375" style="43" customWidth="1"/>
    <col min="14" max="14" width="9.140625" style="43"/>
    <col min="15" max="15" width="14.7109375" style="115" customWidth="1"/>
    <col min="16" max="16384" width="9.140625" style="43"/>
  </cols>
  <sheetData>
    <row r="1" spans="2:27" s="37" customFormat="1" x14ac:dyDescent="0.25">
      <c r="O1" s="112"/>
    </row>
    <row r="2" spans="2:27" s="38" customFormat="1" ht="15.75" customHeight="1" x14ac:dyDescent="0.25">
      <c r="B2" s="372" t="s">
        <v>59</v>
      </c>
      <c r="C2" s="372"/>
      <c r="D2" s="372"/>
      <c r="E2" s="372"/>
      <c r="F2" s="372"/>
      <c r="G2" s="372"/>
      <c r="H2" s="372"/>
      <c r="I2" s="372"/>
      <c r="J2" s="372"/>
      <c r="K2" s="372"/>
      <c r="L2" s="372"/>
      <c r="O2" s="113"/>
    </row>
    <row r="3" spans="2:27" s="37" customFormat="1" ht="15" customHeight="1" x14ac:dyDescent="0.25">
      <c r="B3" s="372"/>
      <c r="C3" s="372"/>
      <c r="D3" s="372"/>
      <c r="E3" s="372"/>
      <c r="F3" s="372"/>
      <c r="G3" s="372"/>
      <c r="H3" s="372"/>
      <c r="I3" s="372"/>
      <c r="J3" s="372"/>
      <c r="K3" s="372"/>
      <c r="L3" s="372"/>
      <c r="O3" s="112"/>
    </row>
    <row r="4" spans="2:27" s="37" customFormat="1" ht="15" customHeight="1" x14ac:dyDescent="0.25">
      <c r="B4" s="372"/>
      <c r="C4" s="372"/>
      <c r="D4" s="372"/>
      <c r="E4" s="372"/>
      <c r="F4" s="372"/>
      <c r="G4" s="372"/>
      <c r="H4" s="372"/>
      <c r="I4" s="372"/>
      <c r="J4" s="372"/>
      <c r="K4" s="372"/>
      <c r="L4" s="372"/>
      <c r="N4" s="186"/>
      <c r="O4" s="186"/>
      <c r="P4" s="186"/>
      <c r="Q4" s="186"/>
      <c r="R4" s="186"/>
      <c r="S4" s="186"/>
      <c r="T4" s="186"/>
      <c r="U4" s="186"/>
      <c r="V4" s="186"/>
      <c r="W4" s="186"/>
      <c r="X4" s="186"/>
      <c r="Y4" s="186"/>
      <c r="Z4" s="186"/>
      <c r="AA4" s="186"/>
    </row>
    <row r="5" spans="2:27" s="37" customFormat="1" ht="6" customHeight="1" thickBot="1" x14ac:dyDescent="0.3">
      <c r="B5" s="372"/>
      <c r="C5" s="372"/>
      <c r="D5" s="372"/>
      <c r="E5" s="372"/>
      <c r="F5" s="372"/>
      <c r="G5" s="372"/>
      <c r="H5" s="372"/>
      <c r="I5" s="372"/>
      <c r="J5" s="372"/>
      <c r="K5" s="372"/>
      <c r="L5" s="372"/>
      <c r="N5" s="186"/>
      <c r="O5" s="186"/>
      <c r="P5" s="186"/>
      <c r="Q5" s="186"/>
      <c r="R5" s="186"/>
      <c r="S5" s="186"/>
      <c r="T5" s="186"/>
      <c r="U5" s="186"/>
      <c r="V5" s="186"/>
      <c r="W5" s="186"/>
      <c r="X5" s="186"/>
      <c r="Y5" s="186"/>
      <c r="Z5" s="186"/>
      <c r="AA5" s="186"/>
    </row>
    <row r="6" spans="2:27" s="37" customFormat="1" ht="16.5" thickBot="1" x14ac:dyDescent="0.3">
      <c r="B6" s="437"/>
      <c r="C6" s="437"/>
      <c r="D6" s="437"/>
      <c r="E6" s="437"/>
      <c r="F6" s="437"/>
      <c r="G6" s="437"/>
      <c r="H6" s="437"/>
      <c r="I6" s="437"/>
      <c r="J6" s="437"/>
      <c r="K6" s="437"/>
      <c r="L6" s="437"/>
      <c r="N6" s="173" t="s">
        <v>150</v>
      </c>
      <c r="O6" s="174"/>
      <c r="P6" s="333" t="s">
        <v>151</v>
      </c>
      <c r="Q6" s="334"/>
      <c r="R6" s="334"/>
      <c r="S6" s="334"/>
      <c r="T6" s="334"/>
      <c r="U6" s="335"/>
      <c r="V6" s="186"/>
      <c r="W6" s="186"/>
      <c r="X6" s="186"/>
      <c r="Y6" s="186"/>
      <c r="Z6" s="186"/>
      <c r="AA6" s="186"/>
    </row>
    <row r="7" spans="2:27" s="39" customFormat="1" ht="15" x14ac:dyDescent="0.25">
      <c r="B7" s="446" t="s">
        <v>24</v>
      </c>
      <c r="C7" s="447"/>
      <c r="D7" s="447"/>
      <c r="E7" s="447"/>
      <c r="F7" s="447"/>
      <c r="G7" s="447"/>
      <c r="H7" s="447"/>
      <c r="I7" s="447"/>
      <c r="J7" s="447"/>
      <c r="K7" s="447"/>
      <c r="L7" s="448"/>
      <c r="N7" s="187"/>
      <c r="O7" s="187"/>
      <c r="P7" s="187"/>
      <c r="Q7" s="187"/>
      <c r="R7" s="187"/>
      <c r="S7" s="187"/>
      <c r="T7" s="187"/>
      <c r="U7" s="187"/>
      <c r="V7" s="187"/>
      <c r="W7" s="187"/>
      <c r="X7" s="187"/>
      <c r="Y7" s="187"/>
      <c r="Z7" s="187"/>
      <c r="AA7" s="187"/>
    </row>
    <row r="8" spans="2:27" s="37" customFormat="1" ht="6.75" customHeight="1" x14ac:dyDescent="0.25">
      <c r="B8" s="179"/>
      <c r="C8" s="44"/>
      <c r="K8" s="441"/>
      <c r="L8" s="442"/>
      <c r="N8" s="186"/>
      <c r="O8" s="186"/>
      <c r="P8" s="186"/>
      <c r="Q8" s="186"/>
      <c r="R8" s="186"/>
      <c r="S8" s="186"/>
      <c r="T8" s="186"/>
      <c r="U8" s="186"/>
      <c r="V8" s="186"/>
      <c r="W8" s="186"/>
      <c r="X8" s="186"/>
      <c r="Y8" s="186"/>
      <c r="Z8" s="186"/>
      <c r="AA8" s="186"/>
    </row>
    <row r="9" spans="2:27" s="37" customFormat="1" ht="15" x14ac:dyDescent="0.25">
      <c r="B9" s="179"/>
      <c r="C9" s="45"/>
      <c r="D9" s="45"/>
      <c r="E9" s="45"/>
      <c r="F9" s="40"/>
      <c r="G9" s="443" t="s">
        <v>24</v>
      </c>
      <c r="H9" s="444"/>
      <c r="I9" s="444"/>
      <c r="J9" s="444"/>
      <c r="K9" s="445"/>
      <c r="L9" s="180" t="s">
        <v>91</v>
      </c>
      <c r="N9" s="449" t="s">
        <v>189</v>
      </c>
      <c r="O9" s="340"/>
      <c r="P9" s="340"/>
      <c r="Q9" s="340"/>
      <c r="R9" s="340"/>
      <c r="S9" s="340"/>
      <c r="T9" s="340"/>
      <c r="U9" s="340"/>
      <c r="V9" s="340"/>
      <c r="W9" s="340"/>
      <c r="X9" s="340"/>
      <c r="Y9" s="340"/>
      <c r="Z9" s="340"/>
      <c r="AA9" s="340"/>
    </row>
    <row r="10" spans="2:27" s="37" customFormat="1" x14ac:dyDescent="0.2">
      <c r="B10" s="440" t="s">
        <v>90</v>
      </c>
      <c r="C10" s="439"/>
      <c r="D10" s="439"/>
      <c r="E10" s="439"/>
      <c r="F10" s="41"/>
      <c r="G10" s="434" t="s">
        <v>185</v>
      </c>
      <c r="H10" s="435"/>
      <c r="I10" s="435"/>
      <c r="J10" s="435"/>
      <c r="K10" s="436"/>
      <c r="L10" s="185">
        <v>2</v>
      </c>
      <c r="O10" s="112"/>
    </row>
    <row r="11" spans="2:27" s="37" customFormat="1" x14ac:dyDescent="0.2">
      <c r="B11" s="440"/>
      <c r="C11" s="439"/>
      <c r="D11" s="439"/>
      <c r="E11" s="439"/>
      <c r="F11" s="40"/>
      <c r="G11" s="434" t="s">
        <v>186</v>
      </c>
      <c r="H11" s="435"/>
      <c r="I11" s="435"/>
      <c r="J11" s="435"/>
      <c r="K11" s="436"/>
      <c r="L11" s="185">
        <v>1</v>
      </c>
      <c r="O11" s="112"/>
    </row>
    <row r="12" spans="2:27" s="37" customFormat="1" x14ac:dyDescent="0.2">
      <c r="B12" s="440"/>
      <c r="C12" s="439"/>
      <c r="D12" s="439"/>
      <c r="E12" s="439"/>
      <c r="F12" s="40"/>
      <c r="G12" s="434" t="s">
        <v>187</v>
      </c>
      <c r="H12" s="435"/>
      <c r="I12" s="435"/>
      <c r="J12" s="435"/>
      <c r="K12" s="436"/>
      <c r="L12" s="185">
        <v>3</v>
      </c>
      <c r="O12" s="112"/>
    </row>
    <row r="13" spans="2:27" s="37" customFormat="1" x14ac:dyDescent="0.2">
      <c r="B13" s="440"/>
      <c r="C13" s="439"/>
      <c r="D13" s="439"/>
      <c r="E13" s="439"/>
      <c r="F13" s="40"/>
      <c r="G13" s="434" t="s">
        <v>188</v>
      </c>
      <c r="H13" s="435"/>
      <c r="I13" s="435"/>
      <c r="J13" s="435"/>
      <c r="K13" s="436"/>
      <c r="L13" s="185">
        <v>4</v>
      </c>
      <c r="O13" s="112"/>
    </row>
    <row r="14" spans="2:27" s="37" customFormat="1" x14ac:dyDescent="0.2">
      <c r="B14" s="440"/>
      <c r="C14" s="439"/>
      <c r="D14" s="439"/>
      <c r="E14" s="439"/>
      <c r="F14" s="40"/>
      <c r="G14" s="434"/>
      <c r="H14" s="435"/>
      <c r="I14" s="435"/>
      <c r="J14" s="435"/>
      <c r="K14" s="436"/>
      <c r="L14" s="185"/>
      <c r="O14" s="112"/>
    </row>
    <row r="15" spans="2:27" s="37" customFormat="1" x14ac:dyDescent="0.2">
      <c r="B15" s="440"/>
      <c r="C15" s="439"/>
      <c r="D15" s="439"/>
      <c r="E15" s="439"/>
      <c r="F15" s="40"/>
      <c r="G15" s="434"/>
      <c r="H15" s="435"/>
      <c r="I15" s="435"/>
      <c r="J15" s="435"/>
      <c r="K15" s="436"/>
      <c r="L15" s="185"/>
      <c r="O15" s="112"/>
    </row>
    <row r="16" spans="2:27" s="37" customFormat="1" x14ac:dyDescent="0.2">
      <c r="B16" s="440"/>
      <c r="C16" s="439"/>
      <c r="D16" s="439"/>
      <c r="E16" s="439"/>
      <c r="F16" s="40"/>
      <c r="G16" s="434"/>
      <c r="H16" s="435"/>
      <c r="I16" s="435"/>
      <c r="J16" s="435"/>
      <c r="K16" s="436"/>
      <c r="L16" s="185"/>
      <c r="O16" s="112"/>
    </row>
    <row r="17" spans="2:15" s="37" customFormat="1" x14ac:dyDescent="0.2">
      <c r="B17" s="440"/>
      <c r="C17" s="439"/>
      <c r="D17" s="439"/>
      <c r="E17" s="439"/>
      <c r="F17" s="40"/>
      <c r="G17" s="434"/>
      <c r="H17" s="435"/>
      <c r="I17" s="435"/>
      <c r="J17" s="435"/>
      <c r="K17" s="436"/>
      <c r="L17" s="185"/>
      <c r="O17" s="112"/>
    </row>
    <row r="18" spans="2:15" s="37" customFormat="1" x14ac:dyDescent="0.2">
      <c r="B18" s="440"/>
      <c r="C18" s="439"/>
      <c r="D18" s="439"/>
      <c r="E18" s="439"/>
      <c r="F18" s="40"/>
      <c r="G18" s="434"/>
      <c r="H18" s="435"/>
      <c r="I18" s="435"/>
      <c r="J18" s="435"/>
      <c r="K18" s="436"/>
      <c r="L18" s="185"/>
      <c r="O18" s="112"/>
    </row>
    <row r="19" spans="2:15" s="37" customFormat="1" x14ac:dyDescent="0.2">
      <c r="B19" s="440"/>
      <c r="C19" s="439"/>
      <c r="D19" s="439"/>
      <c r="E19" s="439"/>
      <c r="F19" s="40"/>
      <c r="G19" s="434"/>
      <c r="H19" s="435"/>
      <c r="I19" s="435"/>
      <c r="J19" s="435"/>
      <c r="K19" s="436"/>
      <c r="L19" s="185"/>
      <c r="O19" s="112"/>
    </row>
    <row r="20" spans="2:15" s="39" customFormat="1" ht="15" x14ac:dyDescent="0.2">
      <c r="B20" s="440"/>
      <c r="C20" s="439"/>
      <c r="D20" s="439"/>
      <c r="E20" s="439"/>
      <c r="F20" s="40"/>
      <c r="G20" s="434"/>
      <c r="H20" s="435"/>
      <c r="I20" s="435"/>
      <c r="J20" s="435"/>
      <c r="K20" s="436"/>
      <c r="L20" s="185"/>
      <c r="M20" s="42"/>
      <c r="O20" s="114"/>
    </row>
    <row r="21" spans="2:15" s="39" customFormat="1" ht="15" x14ac:dyDescent="0.2">
      <c r="B21" s="440"/>
      <c r="C21" s="439"/>
      <c r="D21" s="439"/>
      <c r="E21" s="439"/>
      <c r="F21" s="40"/>
      <c r="G21" s="434"/>
      <c r="H21" s="435"/>
      <c r="I21" s="435"/>
      <c r="J21" s="435"/>
      <c r="K21" s="436"/>
      <c r="L21" s="185"/>
      <c r="M21" s="42"/>
      <c r="O21" s="114"/>
    </row>
    <row r="22" spans="2:15" s="39" customFormat="1" ht="15" x14ac:dyDescent="0.2">
      <c r="B22" s="440"/>
      <c r="C22" s="439"/>
      <c r="D22" s="439"/>
      <c r="E22" s="439"/>
      <c r="F22" s="40"/>
      <c r="G22" s="434"/>
      <c r="H22" s="435"/>
      <c r="I22" s="435"/>
      <c r="J22" s="435"/>
      <c r="K22" s="436"/>
      <c r="L22" s="185"/>
      <c r="M22" s="42"/>
      <c r="O22" s="114"/>
    </row>
    <row r="23" spans="2:15" s="39" customFormat="1" ht="15" x14ac:dyDescent="0.2">
      <c r="B23" s="440"/>
      <c r="C23" s="439"/>
      <c r="D23" s="439"/>
      <c r="E23" s="439"/>
      <c r="F23" s="40"/>
      <c r="G23" s="434"/>
      <c r="H23" s="435"/>
      <c r="I23" s="435"/>
      <c r="J23" s="435"/>
      <c r="K23" s="436"/>
      <c r="L23" s="185"/>
      <c r="M23" s="42"/>
      <c r="O23" s="114"/>
    </row>
    <row r="24" spans="2:15" s="39" customFormat="1" ht="15" x14ac:dyDescent="0.2">
      <c r="B24" s="440"/>
      <c r="C24" s="439"/>
      <c r="D24" s="439"/>
      <c r="E24" s="439"/>
      <c r="F24" s="40"/>
      <c r="G24" s="434"/>
      <c r="H24" s="435"/>
      <c r="I24" s="435"/>
      <c r="J24" s="435"/>
      <c r="K24" s="436"/>
      <c r="L24" s="185"/>
      <c r="M24" s="42"/>
      <c r="O24" s="114"/>
    </row>
    <row r="25" spans="2:15" s="37" customFormat="1" x14ac:dyDescent="0.2">
      <c r="B25" s="440"/>
      <c r="C25" s="439"/>
      <c r="D25" s="439"/>
      <c r="E25" s="439"/>
      <c r="F25" s="41"/>
      <c r="G25" s="434"/>
      <c r="H25" s="435"/>
      <c r="I25" s="435"/>
      <c r="J25" s="435"/>
      <c r="K25" s="436"/>
      <c r="L25" s="185"/>
      <c r="O25" s="112"/>
    </row>
    <row r="26" spans="2:15" s="37" customFormat="1" ht="6.75" customHeight="1" thickBot="1" x14ac:dyDescent="0.3">
      <c r="B26" s="181"/>
      <c r="C26" s="182"/>
      <c r="D26" s="182"/>
      <c r="E26" s="182"/>
      <c r="F26" s="182"/>
      <c r="G26" s="182"/>
      <c r="H26" s="182"/>
      <c r="I26" s="182"/>
      <c r="J26" s="182"/>
      <c r="K26" s="183"/>
      <c r="L26" s="184"/>
      <c r="O26" s="112"/>
    </row>
    <row r="33" spans="6:8" x14ac:dyDescent="0.2">
      <c r="F33" s="438"/>
      <c r="G33" s="439"/>
      <c r="H33" s="439"/>
    </row>
    <row r="34" spans="6:8" x14ac:dyDescent="0.2">
      <c r="F34" s="438"/>
      <c r="G34" s="439"/>
      <c r="H34" s="439"/>
    </row>
    <row r="35" spans="6:8" x14ac:dyDescent="0.2">
      <c r="F35" s="438"/>
      <c r="G35" s="439"/>
      <c r="H35" s="439"/>
    </row>
    <row r="36" spans="6:8" x14ac:dyDescent="0.2">
      <c r="F36" s="438"/>
      <c r="G36" s="439"/>
      <c r="H36" s="439"/>
    </row>
    <row r="37" spans="6:8" x14ac:dyDescent="0.2">
      <c r="F37" s="438"/>
      <c r="G37" s="439"/>
      <c r="H37" s="439"/>
    </row>
    <row r="38" spans="6:8" x14ac:dyDescent="0.2">
      <c r="F38" s="438"/>
      <c r="G38" s="439"/>
      <c r="H38" s="439"/>
    </row>
    <row r="39" spans="6:8" x14ac:dyDescent="0.2">
      <c r="F39" s="438"/>
      <c r="G39" s="439"/>
      <c r="H39" s="439"/>
    </row>
    <row r="40" spans="6:8" x14ac:dyDescent="0.2">
      <c r="F40" s="438"/>
      <c r="G40" s="439"/>
      <c r="H40" s="439"/>
    </row>
    <row r="41" spans="6:8" x14ac:dyDescent="0.2">
      <c r="F41" s="438"/>
      <c r="G41" s="439"/>
      <c r="H41" s="439"/>
    </row>
    <row r="42" spans="6:8" x14ac:dyDescent="0.2">
      <c r="F42" s="438"/>
      <c r="G42" s="439"/>
      <c r="H42" s="439"/>
    </row>
    <row r="43" spans="6:8" x14ac:dyDescent="0.2">
      <c r="F43" s="438"/>
      <c r="G43" s="439"/>
      <c r="H43" s="439"/>
    </row>
    <row r="44" spans="6:8" x14ac:dyDescent="0.2">
      <c r="F44" s="438"/>
      <c r="G44" s="439"/>
      <c r="H44" s="439"/>
    </row>
    <row r="45" spans="6:8" x14ac:dyDescent="0.2">
      <c r="F45" s="438"/>
      <c r="G45" s="439"/>
      <c r="H45" s="439"/>
    </row>
    <row r="46" spans="6:8" x14ac:dyDescent="0.2">
      <c r="F46" s="438"/>
      <c r="G46" s="439"/>
      <c r="H46" s="439"/>
    </row>
    <row r="47" spans="6:8" x14ac:dyDescent="0.2">
      <c r="F47" s="438"/>
      <c r="G47" s="439"/>
      <c r="H47" s="439"/>
    </row>
    <row r="48" spans="6:8" x14ac:dyDescent="0.2">
      <c r="F48" s="438"/>
      <c r="G48" s="439"/>
      <c r="H48" s="439"/>
    </row>
    <row r="49" spans="6:8" x14ac:dyDescent="0.2">
      <c r="F49" s="438"/>
      <c r="G49" s="439"/>
      <c r="H49" s="439"/>
    </row>
  </sheetData>
  <sheetProtection algorithmName="SHA-512" hashValue="ESsiuO+z3kK8uq9FXHBBRzy1wnVcSjItnaAuYqvouwlhtSPikSk1voIjzJOw+7YELGVm6OZdkiJnFSCIVUnxRQ==" saltValue="OEZBKoGGFQdZ1o6qGFAinQ==" spinCount="100000" sheet="1" selectLockedCells="1"/>
  <mergeCells count="25">
    <mergeCell ref="N9:AA9"/>
    <mergeCell ref="P6:U6"/>
    <mergeCell ref="G18:K18"/>
    <mergeCell ref="G19:K19"/>
    <mergeCell ref="G13:K13"/>
    <mergeCell ref="G14:K14"/>
    <mergeCell ref="G15:K15"/>
    <mergeCell ref="G16:K16"/>
    <mergeCell ref="G17:K17"/>
    <mergeCell ref="G25:K25"/>
    <mergeCell ref="B2:L5"/>
    <mergeCell ref="B6:L6"/>
    <mergeCell ref="F33:H49"/>
    <mergeCell ref="B10:E25"/>
    <mergeCell ref="K8:L8"/>
    <mergeCell ref="G9:K9"/>
    <mergeCell ref="G10:K10"/>
    <mergeCell ref="G11:K11"/>
    <mergeCell ref="G20:K20"/>
    <mergeCell ref="G21:K21"/>
    <mergeCell ref="G22:K22"/>
    <mergeCell ref="G23:K23"/>
    <mergeCell ref="G24:K24"/>
    <mergeCell ref="B7:L7"/>
    <mergeCell ref="G12:K12"/>
  </mergeCells>
  <printOptions horizontalCentered="1"/>
  <pageMargins left="0" right="0" top="0" bottom="0" header="0" footer="0"/>
  <pageSetup paperSize="9" scale="57" orientation="landscape" r:id="rId1"/>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3"/>
  <sheetViews>
    <sheetView zoomScaleNormal="100" zoomScaleSheetLayoutView="100" workbookViewId="0">
      <selection activeCell="E24" sqref="E24:F24"/>
    </sheetView>
  </sheetViews>
  <sheetFormatPr defaultColWidth="9.140625" defaultRowHeight="12.75" x14ac:dyDescent="0.2"/>
  <cols>
    <col min="1" max="1" width="2.28515625" style="9" customWidth="1"/>
    <col min="2" max="3" width="19.140625" style="15" customWidth="1"/>
    <col min="4" max="4" width="5.28515625" style="15" customWidth="1"/>
    <col min="5" max="8" width="11.5703125" style="15" customWidth="1"/>
    <col min="9" max="9" width="2.28515625" style="10" customWidth="1"/>
    <col min="10" max="10" width="12.85546875" style="15" bestFit="1" customWidth="1"/>
    <col min="11" max="11" width="9.140625" style="15"/>
    <col min="12" max="12" width="2.5703125" style="15" customWidth="1"/>
    <col min="13" max="13" width="9.140625" style="15"/>
    <col min="14" max="16384" width="9.140625" style="16"/>
  </cols>
  <sheetData>
    <row r="1" spans="1:26" s="9" customFormat="1" x14ac:dyDescent="0.2">
      <c r="B1" s="10"/>
      <c r="C1" s="10"/>
      <c r="D1" s="10"/>
      <c r="E1" s="10"/>
      <c r="F1" s="10"/>
      <c r="G1" s="10"/>
      <c r="H1" s="10"/>
      <c r="I1" s="10"/>
      <c r="J1" s="10"/>
      <c r="K1" s="10"/>
      <c r="L1" s="10"/>
      <c r="M1" s="10"/>
    </row>
    <row r="2" spans="1:26" s="1" customFormat="1" x14ac:dyDescent="0.25"/>
    <row r="3" spans="1:26" s="1" customFormat="1" ht="15.75" customHeight="1" x14ac:dyDescent="0.25">
      <c r="B3" s="372" t="s">
        <v>39</v>
      </c>
      <c r="C3" s="372"/>
      <c r="D3" s="372"/>
      <c r="E3" s="372"/>
      <c r="F3" s="372"/>
      <c r="G3" s="372"/>
      <c r="H3" s="372"/>
    </row>
    <row r="4" spans="1:26" s="1" customFormat="1" ht="15" customHeight="1" x14ac:dyDescent="0.25">
      <c r="B4" s="372"/>
      <c r="C4" s="372"/>
      <c r="D4" s="372"/>
      <c r="E4" s="372"/>
      <c r="F4" s="372"/>
      <c r="G4" s="372"/>
      <c r="H4" s="372"/>
    </row>
    <row r="5" spans="1:26" s="1" customFormat="1" ht="15" customHeight="1" thickBot="1" x14ac:dyDescent="0.3">
      <c r="B5" s="372"/>
      <c r="C5" s="372"/>
      <c r="D5" s="372"/>
      <c r="E5" s="372"/>
      <c r="F5" s="372"/>
      <c r="G5" s="372"/>
      <c r="H5" s="372"/>
    </row>
    <row r="6" spans="1:26" s="1" customFormat="1" ht="15" customHeight="1" thickBot="1" x14ac:dyDescent="0.3">
      <c r="B6" s="11"/>
      <c r="C6" s="11"/>
      <c r="D6" s="11"/>
      <c r="E6" s="11"/>
      <c r="F6" s="11"/>
      <c r="G6" s="11"/>
      <c r="H6" s="11"/>
      <c r="J6" s="173" t="s">
        <v>150</v>
      </c>
      <c r="K6" s="174"/>
      <c r="L6" s="174"/>
      <c r="M6" s="333" t="s">
        <v>151</v>
      </c>
      <c r="N6" s="334"/>
      <c r="O6" s="334"/>
      <c r="P6" s="334"/>
      <c r="Q6" s="334"/>
      <c r="R6" s="335"/>
    </row>
    <row r="7" spans="1:26" s="1" customFormat="1" ht="15" customHeight="1" x14ac:dyDescent="0.25">
      <c r="B7" s="345" t="s">
        <v>7</v>
      </c>
      <c r="C7" s="346"/>
      <c r="D7" s="346"/>
      <c r="E7" s="467" t="str">
        <f>'Cost Estimate'!E8</f>
        <v>R5 - Navan Road - Dublin</v>
      </c>
      <c r="F7" s="468"/>
      <c r="G7" s="468"/>
      <c r="H7" s="469"/>
      <c r="J7" s="338" t="s">
        <v>175</v>
      </c>
      <c r="K7" s="340"/>
      <c r="L7" s="340"/>
      <c r="M7" s="340"/>
      <c r="N7" s="340"/>
      <c r="O7" s="340"/>
      <c r="P7" s="340"/>
      <c r="Q7" s="340"/>
      <c r="R7" s="340"/>
      <c r="S7" s="340"/>
      <c r="T7" s="340"/>
      <c r="U7" s="340"/>
      <c r="V7" s="340"/>
      <c r="W7" s="340"/>
      <c r="X7" s="340"/>
      <c r="Y7" s="340"/>
      <c r="Z7" s="340"/>
    </row>
    <row r="8" spans="1:26" s="1" customFormat="1" ht="6.75" customHeight="1" x14ac:dyDescent="0.25">
      <c r="B8" s="23"/>
      <c r="C8" s="12"/>
      <c r="D8" s="12"/>
      <c r="E8" s="12"/>
      <c r="F8" s="12"/>
      <c r="G8" s="12"/>
      <c r="H8" s="24"/>
    </row>
    <row r="9" spans="1:26" s="1" customFormat="1" ht="15" customHeight="1" x14ac:dyDescent="0.25">
      <c r="B9" s="470" t="s">
        <v>79</v>
      </c>
      <c r="C9" s="238"/>
      <c r="D9" s="238"/>
      <c r="E9" s="474" t="str">
        <f>'Cost Estimate'!E10</f>
        <v>DLR/22/0015G</v>
      </c>
      <c r="F9" s="475"/>
      <c r="G9" s="475"/>
      <c r="H9" s="476"/>
      <c r="J9" s="338" t="s">
        <v>175</v>
      </c>
      <c r="K9" s="340"/>
      <c r="L9" s="340"/>
      <c r="M9" s="340"/>
      <c r="N9" s="340"/>
      <c r="O9" s="340"/>
      <c r="P9" s="340"/>
      <c r="Q9" s="340"/>
      <c r="R9" s="340"/>
      <c r="S9" s="340"/>
      <c r="T9" s="340"/>
      <c r="U9" s="340"/>
      <c r="V9" s="340"/>
      <c r="W9" s="340"/>
      <c r="X9" s="340"/>
      <c r="Y9" s="340"/>
      <c r="Z9" s="340"/>
    </row>
    <row r="10" spans="1:26" s="1" customFormat="1" ht="6.75" customHeight="1" x14ac:dyDescent="0.25">
      <c r="B10" s="23"/>
      <c r="C10" s="12"/>
      <c r="D10" s="12"/>
      <c r="E10" s="12"/>
      <c r="F10" s="12"/>
      <c r="G10" s="12"/>
      <c r="H10" s="24"/>
    </row>
    <row r="11" spans="1:26" s="1" customFormat="1" ht="15" customHeight="1" x14ac:dyDescent="0.25">
      <c r="B11" s="470" t="s">
        <v>109</v>
      </c>
      <c r="C11" s="238"/>
      <c r="D11" s="238"/>
      <c r="E11" s="471">
        <f>SUM('Cost Estimate'!K75:L75)</f>
        <v>1716993.971875</v>
      </c>
      <c r="F11" s="472"/>
      <c r="G11" s="472"/>
      <c r="H11" s="473"/>
      <c r="J11" s="338" t="s">
        <v>190</v>
      </c>
      <c r="K11" s="340"/>
      <c r="L11" s="340"/>
      <c r="M11" s="340"/>
      <c r="N11" s="340"/>
      <c r="O11" s="340"/>
      <c r="P11" s="340"/>
      <c r="Q11" s="340"/>
      <c r="R11" s="340"/>
      <c r="S11" s="340"/>
      <c r="T11" s="340"/>
      <c r="U11" s="340"/>
      <c r="V11" s="340"/>
      <c r="W11" s="340"/>
    </row>
    <row r="12" spans="1:26" s="1" customFormat="1" ht="6.75" customHeight="1" x14ac:dyDescent="0.25">
      <c r="B12" s="23"/>
      <c r="C12" s="12"/>
      <c r="D12" s="12"/>
      <c r="E12" s="12"/>
      <c r="F12" s="12"/>
      <c r="G12" s="12"/>
      <c r="H12" s="24"/>
    </row>
    <row r="13" spans="1:26" s="1" customFormat="1" ht="15" customHeight="1" x14ac:dyDescent="0.25">
      <c r="B13" s="470" t="s">
        <v>40</v>
      </c>
      <c r="C13" s="238"/>
      <c r="D13" s="238"/>
      <c r="E13" s="478">
        <f>SUM('Cost Estimate'!J24:K24)</f>
        <v>4</v>
      </c>
      <c r="F13" s="479"/>
      <c r="G13" s="480" t="s">
        <v>38</v>
      </c>
      <c r="H13" s="481"/>
      <c r="J13" s="338" t="s">
        <v>175</v>
      </c>
      <c r="K13" s="340"/>
      <c r="L13" s="340"/>
      <c r="M13" s="340"/>
      <c r="N13" s="340"/>
      <c r="O13" s="340"/>
      <c r="P13" s="340"/>
      <c r="Q13" s="340"/>
      <c r="R13" s="340"/>
      <c r="S13" s="340"/>
      <c r="T13" s="340"/>
      <c r="U13" s="340"/>
      <c r="V13" s="340"/>
      <c r="W13" s="340"/>
      <c r="X13" s="340"/>
      <c r="Y13" s="340"/>
      <c r="Z13" s="340"/>
    </row>
    <row r="14" spans="1:26" s="1" customFormat="1" ht="6.75" customHeight="1" thickBot="1" x14ac:dyDescent="0.3">
      <c r="B14" s="34"/>
      <c r="C14" s="35"/>
      <c r="D14" s="35"/>
      <c r="E14" s="35"/>
      <c r="F14" s="35"/>
      <c r="G14" s="35"/>
      <c r="H14" s="36"/>
    </row>
    <row r="15" spans="1:26" s="9" customFormat="1" x14ac:dyDescent="0.2">
      <c r="B15" s="25"/>
      <c r="C15" s="10"/>
      <c r="D15" s="10"/>
      <c r="E15" s="10"/>
      <c r="F15" s="10"/>
      <c r="G15" s="10"/>
      <c r="H15" s="26"/>
      <c r="I15" s="10"/>
      <c r="J15" s="10"/>
      <c r="K15" s="10"/>
      <c r="L15" s="10"/>
      <c r="M15" s="10"/>
    </row>
    <row r="16" spans="1:26" s="14" customFormat="1" ht="105" customHeight="1" x14ac:dyDescent="0.2">
      <c r="A16" s="13"/>
      <c r="B16" s="27" t="s">
        <v>35</v>
      </c>
      <c r="C16" s="452" t="s">
        <v>36</v>
      </c>
      <c r="D16" s="452"/>
      <c r="E16" s="452" t="s">
        <v>37</v>
      </c>
      <c r="F16" s="452"/>
      <c r="G16" s="452" t="s">
        <v>41</v>
      </c>
      <c r="H16" s="453"/>
      <c r="I16" s="13"/>
    </row>
    <row r="17" spans="2:10" x14ac:dyDescent="0.2">
      <c r="B17" s="477" t="s">
        <v>27</v>
      </c>
      <c r="C17" s="452" t="s">
        <v>28</v>
      </c>
      <c r="D17" s="452"/>
      <c r="E17" s="460">
        <v>1300000</v>
      </c>
      <c r="F17" s="460"/>
      <c r="G17" s="450">
        <f>E17</f>
        <v>1300000</v>
      </c>
      <c r="H17" s="451"/>
      <c r="J17" s="188" t="s">
        <v>193</v>
      </c>
    </row>
    <row r="18" spans="2:10" x14ac:dyDescent="0.2">
      <c r="B18" s="477"/>
      <c r="C18" s="452" t="s">
        <v>29</v>
      </c>
      <c r="D18" s="452"/>
      <c r="E18" s="460">
        <v>404253.74</v>
      </c>
      <c r="F18" s="460"/>
      <c r="G18" s="450">
        <f t="shared" ref="G18:G32" si="0">G17+E18</f>
        <v>1704253.74</v>
      </c>
      <c r="H18" s="451"/>
    </row>
    <row r="19" spans="2:10" x14ac:dyDescent="0.2">
      <c r="B19" s="477"/>
      <c r="C19" s="452" t="s">
        <v>30</v>
      </c>
      <c r="D19" s="452"/>
      <c r="E19" s="460"/>
      <c r="F19" s="460"/>
      <c r="G19" s="450">
        <f t="shared" si="0"/>
        <v>1704253.74</v>
      </c>
      <c r="H19" s="451"/>
      <c r="J19" s="213"/>
    </row>
    <row r="20" spans="2:10" x14ac:dyDescent="0.2">
      <c r="B20" s="477"/>
      <c r="C20" s="452" t="s">
        <v>31</v>
      </c>
      <c r="D20" s="452"/>
      <c r="E20" s="460"/>
      <c r="F20" s="460"/>
      <c r="G20" s="450">
        <f t="shared" si="0"/>
        <v>1704253.74</v>
      </c>
      <c r="H20" s="451"/>
    </row>
    <row r="21" spans="2:10" x14ac:dyDescent="0.2">
      <c r="B21" s="477" t="s">
        <v>34</v>
      </c>
      <c r="C21" s="452" t="s">
        <v>28</v>
      </c>
      <c r="D21" s="452"/>
      <c r="E21" s="460"/>
      <c r="F21" s="460"/>
      <c r="G21" s="450">
        <f t="shared" si="0"/>
        <v>1704253.74</v>
      </c>
      <c r="H21" s="451"/>
    </row>
    <row r="22" spans="2:10" x14ac:dyDescent="0.2">
      <c r="B22" s="477"/>
      <c r="C22" s="452" t="s">
        <v>29</v>
      </c>
      <c r="D22" s="452"/>
      <c r="E22" s="460"/>
      <c r="F22" s="460"/>
      <c r="G22" s="450">
        <f t="shared" si="0"/>
        <v>1704253.74</v>
      </c>
      <c r="H22" s="451"/>
    </row>
    <row r="23" spans="2:10" x14ac:dyDescent="0.2">
      <c r="B23" s="477"/>
      <c r="C23" s="452" t="s">
        <v>30</v>
      </c>
      <c r="D23" s="452"/>
      <c r="E23" s="460"/>
      <c r="F23" s="460"/>
      <c r="G23" s="450">
        <f t="shared" si="0"/>
        <v>1704253.74</v>
      </c>
      <c r="H23" s="451"/>
    </row>
    <row r="24" spans="2:10" x14ac:dyDescent="0.2">
      <c r="B24" s="477"/>
      <c r="C24" s="452" t="s">
        <v>31</v>
      </c>
      <c r="D24" s="452"/>
      <c r="E24" s="460"/>
      <c r="F24" s="460"/>
      <c r="G24" s="450">
        <f t="shared" si="0"/>
        <v>1704253.74</v>
      </c>
      <c r="H24" s="451"/>
    </row>
    <row r="25" spans="2:10" x14ac:dyDescent="0.2">
      <c r="B25" s="477" t="s">
        <v>33</v>
      </c>
      <c r="C25" s="452" t="s">
        <v>28</v>
      </c>
      <c r="D25" s="452"/>
      <c r="E25" s="460"/>
      <c r="F25" s="460"/>
      <c r="G25" s="450">
        <f t="shared" si="0"/>
        <v>1704253.74</v>
      </c>
      <c r="H25" s="451"/>
    </row>
    <row r="26" spans="2:10" x14ac:dyDescent="0.2">
      <c r="B26" s="477"/>
      <c r="C26" s="452" t="s">
        <v>29</v>
      </c>
      <c r="D26" s="452"/>
      <c r="E26" s="460"/>
      <c r="F26" s="460"/>
      <c r="G26" s="450">
        <f t="shared" si="0"/>
        <v>1704253.74</v>
      </c>
      <c r="H26" s="451"/>
    </row>
    <row r="27" spans="2:10" x14ac:dyDescent="0.2">
      <c r="B27" s="477"/>
      <c r="C27" s="452" t="s">
        <v>30</v>
      </c>
      <c r="D27" s="452"/>
      <c r="E27" s="460"/>
      <c r="F27" s="460"/>
      <c r="G27" s="450">
        <f t="shared" si="0"/>
        <v>1704253.74</v>
      </c>
      <c r="H27" s="451"/>
    </row>
    <row r="28" spans="2:10" x14ac:dyDescent="0.2">
      <c r="B28" s="477"/>
      <c r="C28" s="452" t="s">
        <v>31</v>
      </c>
      <c r="D28" s="452"/>
      <c r="E28" s="460"/>
      <c r="F28" s="460"/>
      <c r="G28" s="450">
        <f t="shared" si="0"/>
        <v>1704253.74</v>
      </c>
      <c r="H28" s="451"/>
    </row>
    <row r="29" spans="2:10" x14ac:dyDescent="0.2">
      <c r="B29" s="477" t="s">
        <v>32</v>
      </c>
      <c r="C29" s="452" t="s">
        <v>28</v>
      </c>
      <c r="D29" s="452"/>
      <c r="E29" s="460"/>
      <c r="F29" s="460"/>
      <c r="G29" s="450">
        <f t="shared" si="0"/>
        <v>1704253.74</v>
      </c>
      <c r="H29" s="451"/>
    </row>
    <row r="30" spans="2:10" x14ac:dyDescent="0.2">
      <c r="B30" s="477"/>
      <c r="C30" s="452" t="s">
        <v>29</v>
      </c>
      <c r="D30" s="452"/>
      <c r="E30" s="460"/>
      <c r="F30" s="460"/>
      <c r="G30" s="450">
        <f t="shared" si="0"/>
        <v>1704253.74</v>
      </c>
      <c r="H30" s="451"/>
    </row>
    <row r="31" spans="2:10" x14ac:dyDescent="0.2">
      <c r="B31" s="477"/>
      <c r="C31" s="452" t="s">
        <v>30</v>
      </c>
      <c r="D31" s="452"/>
      <c r="E31" s="460"/>
      <c r="F31" s="460"/>
      <c r="G31" s="450">
        <f t="shared" si="0"/>
        <v>1704253.74</v>
      </c>
      <c r="H31" s="451"/>
    </row>
    <row r="32" spans="2:10" x14ac:dyDescent="0.2">
      <c r="B32" s="477"/>
      <c r="C32" s="452" t="s">
        <v>31</v>
      </c>
      <c r="D32" s="452"/>
      <c r="E32" s="460"/>
      <c r="F32" s="460"/>
      <c r="G32" s="450">
        <f t="shared" si="0"/>
        <v>1704253.74</v>
      </c>
      <c r="H32" s="451"/>
    </row>
    <row r="33" spans="2:8" x14ac:dyDescent="0.2">
      <c r="B33" s="28"/>
      <c r="C33" s="17"/>
      <c r="D33" s="17"/>
      <c r="E33" s="18"/>
      <c r="F33" s="18"/>
      <c r="G33" s="18"/>
      <c r="H33" s="29"/>
    </row>
    <row r="34" spans="2:8" x14ac:dyDescent="0.2">
      <c r="B34" s="28"/>
      <c r="C34" s="17"/>
      <c r="D34" s="17"/>
      <c r="E34" s="18"/>
      <c r="F34" s="18"/>
      <c r="G34" s="18"/>
      <c r="H34" s="29"/>
    </row>
    <row r="35" spans="2:8" x14ac:dyDescent="0.2">
      <c r="B35" s="28"/>
      <c r="C35" s="17"/>
      <c r="D35" s="17"/>
      <c r="E35" s="18"/>
      <c r="F35" s="18"/>
      <c r="G35" s="18"/>
      <c r="H35" s="29"/>
    </row>
    <row r="36" spans="2:8" x14ac:dyDescent="0.2">
      <c r="B36" s="28"/>
      <c r="C36" s="17"/>
      <c r="D36" s="17"/>
      <c r="E36" s="18"/>
      <c r="F36" s="18"/>
      <c r="G36" s="18"/>
      <c r="H36" s="29"/>
    </row>
    <row r="37" spans="2:8" x14ac:dyDescent="0.2">
      <c r="B37" s="28"/>
      <c r="C37" s="17"/>
      <c r="D37" s="17"/>
      <c r="E37" s="18"/>
      <c r="F37" s="18"/>
      <c r="G37" s="18"/>
      <c r="H37" s="29"/>
    </row>
    <row r="38" spans="2:8" x14ac:dyDescent="0.2">
      <c r="B38" s="28"/>
      <c r="C38" s="17"/>
      <c r="D38" s="17"/>
      <c r="E38" s="18"/>
      <c r="F38" s="18"/>
      <c r="G38" s="18"/>
      <c r="H38" s="29"/>
    </row>
    <row r="39" spans="2:8" x14ac:dyDescent="0.2">
      <c r="B39" s="28"/>
      <c r="C39" s="17"/>
      <c r="D39" s="17"/>
      <c r="E39" s="18"/>
      <c r="F39" s="18"/>
      <c r="G39" s="18"/>
      <c r="H39" s="29"/>
    </row>
    <row r="40" spans="2:8" x14ac:dyDescent="0.2">
      <c r="B40" s="28"/>
      <c r="C40" s="17"/>
      <c r="D40" s="17"/>
      <c r="E40" s="18"/>
      <c r="F40" s="18"/>
      <c r="G40" s="18"/>
      <c r="H40" s="29"/>
    </row>
    <row r="41" spans="2:8" x14ac:dyDescent="0.2">
      <c r="B41" s="28"/>
      <c r="C41" s="17"/>
      <c r="D41" s="17"/>
      <c r="E41" s="18"/>
      <c r="F41" s="18"/>
      <c r="G41" s="18"/>
      <c r="H41" s="29"/>
    </row>
    <row r="42" spans="2:8" x14ac:dyDescent="0.2">
      <c r="B42" s="28"/>
      <c r="C42" s="17"/>
      <c r="D42" s="17"/>
      <c r="E42" s="18"/>
      <c r="F42" s="18"/>
      <c r="G42" s="18"/>
      <c r="H42" s="29"/>
    </row>
    <row r="43" spans="2:8" x14ac:dyDescent="0.2">
      <c r="B43" s="28"/>
      <c r="C43" s="17"/>
      <c r="D43" s="17"/>
      <c r="E43" s="18"/>
      <c r="F43" s="18"/>
      <c r="G43" s="18"/>
      <c r="H43" s="29"/>
    </row>
    <row r="44" spans="2:8" x14ac:dyDescent="0.2">
      <c r="B44" s="28"/>
      <c r="C44" s="17"/>
      <c r="D44" s="17"/>
      <c r="E44" s="18"/>
      <c r="F44" s="18"/>
      <c r="G44" s="18"/>
      <c r="H44" s="29"/>
    </row>
    <row r="45" spans="2:8" x14ac:dyDescent="0.2">
      <c r="B45" s="28"/>
      <c r="C45" s="17"/>
      <c r="D45" s="17"/>
      <c r="E45" s="18"/>
      <c r="F45" s="18"/>
      <c r="G45" s="18"/>
      <c r="H45" s="29"/>
    </row>
    <row r="46" spans="2:8" x14ac:dyDescent="0.2">
      <c r="B46" s="28"/>
      <c r="C46" s="17"/>
      <c r="D46" s="17"/>
      <c r="E46" s="18"/>
      <c r="F46" s="18"/>
      <c r="G46" s="18"/>
      <c r="H46" s="29"/>
    </row>
    <row r="47" spans="2:8" x14ac:dyDescent="0.2">
      <c r="B47" s="28"/>
      <c r="C47" s="17"/>
      <c r="D47" s="17"/>
      <c r="E47" s="18"/>
      <c r="F47" s="18"/>
      <c r="G47" s="18"/>
      <c r="H47" s="29"/>
    </row>
    <row r="48" spans="2:8" x14ac:dyDescent="0.2">
      <c r="B48" s="28"/>
      <c r="C48" s="17"/>
      <c r="D48" s="17"/>
      <c r="E48" s="18"/>
      <c r="F48" s="18"/>
      <c r="G48" s="18"/>
      <c r="H48" s="29"/>
    </row>
    <row r="49" spans="1:15" x14ac:dyDescent="0.2">
      <c r="B49" s="28"/>
      <c r="C49" s="17"/>
      <c r="D49" s="17"/>
      <c r="E49" s="18"/>
      <c r="F49" s="18"/>
      <c r="G49" s="18"/>
      <c r="H49" s="29"/>
    </row>
    <row r="50" spans="1:15" x14ac:dyDescent="0.2">
      <c r="B50" s="28"/>
      <c r="C50" s="17"/>
      <c r="D50" s="17"/>
      <c r="E50" s="18"/>
      <c r="F50" s="18"/>
      <c r="G50" s="18"/>
      <c r="H50" s="29"/>
    </row>
    <row r="51" spans="1:15" x14ac:dyDescent="0.2">
      <c r="B51" s="28"/>
      <c r="C51" s="17"/>
      <c r="D51" s="17"/>
      <c r="E51" s="18"/>
      <c r="F51" s="18"/>
      <c r="G51" s="18"/>
      <c r="H51" s="29"/>
    </row>
    <row r="52" spans="1:15" s="9" customFormat="1" ht="13.5" thickBot="1" x14ac:dyDescent="0.25">
      <c r="B52" s="25"/>
      <c r="C52" s="10"/>
      <c r="D52" s="10"/>
      <c r="E52" s="10"/>
      <c r="F52" s="10"/>
      <c r="G52" s="10"/>
      <c r="H52" s="26"/>
      <c r="I52" s="10"/>
      <c r="J52" s="10"/>
      <c r="K52" s="10"/>
      <c r="L52" s="10"/>
      <c r="M52" s="10"/>
    </row>
    <row r="53" spans="1:15" ht="6.75" customHeight="1" thickBot="1" x14ac:dyDescent="0.25">
      <c r="B53" s="75"/>
      <c r="C53" s="76"/>
      <c r="D53" s="76"/>
      <c r="E53" s="76"/>
      <c r="F53" s="76"/>
      <c r="G53" s="76"/>
      <c r="H53" s="77"/>
    </row>
    <row r="54" spans="1:15" s="22" customFormat="1" x14ac:dyDescent="0.2">
      <c r="A54" s="19"/>
      <c r="B54" s="72" t="s">
        <v>2</v>
      </c>
      <c r="C54" s="457" t="s">
        <v>3</v>
      </c>
      <c r="D54" s="458"/>
      <c r="E54" s="459"/>
      <c r="F54" s="73" t="s">
        <v>42</v>
      </c>
      <c r="G54" s="73" t="s">
        <v>43</v>
      </c>
      <c r="H54" s="74" t="s">
        <v>6</v>
      </c>
      <c r="I54" s="20"/>
      <c r="J54" s="21"/>
      <c r="K54" s="21"/>
      <c r="L54" s="21"/>
      <c r="M54" s="21"/>
    </row>
    <row r="55" spans="1:15" ht="15" x14ac:dyDescent="0.2">
      <c r="B55" s="87"/>
      <c r="C55" s="454"/>
      <c r="D55" s="455"/>
      <c r="E55" s="456"/>
      <c r="F55" s="88" t="s">
        <v>191</v>
      </c>
      <c r="G55" s="88" t="s">
        <v>192</v>
      </c>
      <c r="H55" s="89">
        <v>44751</v>
      </c>
      <c r="J55" s="338" t="s">
        <v>168</v>
      </c>
      <c r="K55" s="340"/>
      <c r="L55" s="340"/>
      <c r="M55" s="340"/>
      <c r="N55" s="340"/>
      <c r="O55" s="340"/>
    </row>
    <row r="56" spans="1:15" x14ac:dyDescent="0.2">
      <c r="B56" s="87"/>
      <c r="C56" s="454"/>
      <c r="D56" s="455"/>
      <c r="E56" s="456"/>
      <c r="F56" s="88"/>
      <c r="G56" s="88"/>
      <c r="H56" s="89"/>
    </row>
    <row r="57" spans="1:15" ht="6.75" customHeight="1" thickBot="1" x14ac:dyDescent="0.25">
      <c r="B57" s="31"/>
      <c r="C57" s="32"/>
      <c r="D57" s="32"/>
      <c r="E57" s="32"/>
      <c r="F57" s="32"/>
      <c r="G57" s="32"/>
      <c r="H57" s="33"/>
    </row>
    <row r="58" spans="1:15" x14ac:dyDescent="0.2">
      <c r="B58" s="30" t="s">
        <v>44</v>
      </c>
      <c r="C58" s="10"/>
      <c r="D58" s="10"/>
      <c r="E58" s="10"/>
      <c r="F58" s="10"/>
      <c r="G58" s="10"/>
      <c r="H58" s="26"/>
    </row>
    <row r="59" spans="1:15" x14ac:dyDescent="0.2">
      <c r="B59" s="461" t="s">
        <v>67</v>
      </c>
      <c r="C59" s="462"/>
      <c r="D59" s="462"/>
      <c r="E59" s="462"/>
      <c r="F59" s="462"/>
      <c r="G59" s="462"/>
      <c r="H59" s="463"/>
    </row>
    <row r="60" spans="1:15" x14ac:dyDescent="0.2">
      <c r="B60" s="461"/>
      <c r="C60" s="462"/>
      <c r="D60" s="462"/>
      <c r="E60" s="462"/>
      <c r="F60" s="462"/>
      <c r="G60" s="462"/>
      <c r="H60" s="463"/>
    </row>
    <row r="61" spans="1:15" x14ac:dyDescent="0.2">
      <c r="B61" s="461"/>
      <c r="C61" s="462"/>
      <c r="D61" s="462"/>
      <c r="E61" s="462"/>
      <c r="F61" s="462"/>
      <c r="G61" s="462"/>
      <c r="H61" s="463"/>
    </row>
    <row r="62" spans="1:15" x14ac:dyDescent="0.2">
      <c r="B62" s="461"/>
      <c r="C62" s="462"/>
      <c r="D62" s="462"/>
      <c r="E62" s="462"/>
      <c r="F62" s="462"/>
      <c r="G62" s="462"/>
      <c r="H62" s="463"/>
    </row>
    <row r="63" spans="1:15" ht="13.5" thickBot="1" x14ac:dyDescent="0.25">
      <c r="B63" s="464"/>
      <c r="C63" s="465"/>
      <c r="D63" s="465"/>
      <c r="E63" s="465"/>
      <c r="F63" s="465"/>
      <c r="G63" s="465"/>
      <c r="H63" s="466"/>
    </row>
  </sheetData>
  <sheetProtection algorithmName="SHA-512" hashValue="rqeQJi4SHjbt2V7/J0cGNtQl1lxtTXcSDLPgx7mlywq4CNXxmmZ3vOKQ7pxRNoBajs94w8TfStAdJOvQG0aWCA==" saltValue="2qxHo4EPtCrTb9XVgG0Rgw==" spinCount="100000" sheet="1" selectLockedCells="1"/>
  <mergeCells count="75">
    <mergeCell ref="J11:W11"/>
    <mergeCell ref="M6:R6"/>
    <mergeCell ref="J55:O55"/>
    <mergeCell ref="J7:Z7"/>
    <mergeCell ref="J9:Z9"/>
    <mergeCell ref="J13:Z13"/>
    <mergeCell ref="B25:B28"/>
    <mergeCell ref="B29:B32"/>
    <mergeCell ref="B13:D13"/>
    <mergeCell ref="E13:F13"/>
    <mergeCell ref="G13:H13"/>
    <mergeCell ref="B17:B20"/>
    <mergeCell ref="B21:B24"/>
    <mergeCell ref="C21:D21"/>
    <mergeCell ref="C20:D20"/>
    <mergeCell ref="C19:D19"/>
    <mergeCell ref="C18:D18"/>
    <mergeCell ref="C32:D32"/>
    <mergeCell ref="C31:D31"/>
    <mergeCell ref="C30:D30"/>
    <mergeCell ref="C29:D29"/>
    <mergeCell ref="C28:D28"/>
    <mergeCell ref="B3:H5"/>
    <mergeCell ref="B7:D7"/>
    <mergeCell ref="E7:H7"/>
    <mergeCell ref="B11:D11"/>
    <mergeCell ref="E11:H11"/>
    <mergeCell ref="B9:D9"/>
    <mergeCell ref="E9:H9"/>
    <mergeCell ref="E23:F23"/>
    <mergeCell ref="E22:F22"/>
    <mergeCell ref="C23:D23"/>
    <mergeCell ref="C22:D22"/>
    <mergeCell ref="E29:F29"/>
    <mergeCell ref="E28:F28"/>
    <mergeCell ref="E27:F27"/>
    <mergeCell ref="E26:F26"/>
    <mergeCell ref="E25:F25"/>
    <mergeCell ref="C27:D27"/>
    <mergeCell ref="C26:D26"/>
    <mergeCell ref="C25:D25"/>
    <mergeCell ref="C24:D24"/>
    <mergeCell ref="E24:F24"/>
    <mergeCell ref="B59:H63"/>
    <mergeCell ref="G23:H23"/>
    <mergeCell ref="G22:H22"/>
    <mergeCell ref="G21:H21"/>
    <mergeCell ref="G20:H20"/>
    <mergeCell ref="G29:H29"/>
    <mergeCell ref="G28:H28"/>
    <mergeCell ref="G27:H27"/>
    <mergeCell ref="G26:H26"/>
    <mergeCell ref="G25:H25"/>
    <mergeCell ref="G24:H24"/>
    <mergeCell ref="E32:F32"/>
    <mergeCell ref="E31:F31"/>
    <mergeCell ref="E30:F30"/>
    <mergeCell ref="G32:H32"/>
    <mergeCell ref="G31:H31"/>
    <mergeCell ref="G17:H17"/>
    <mergeCell ref="G16:H16"/>
    <mergeCell ref="C56:E56"/>
    <mergeCell ref="C55:E55"/>
    <mergeCell ref="C54:E54"/>
    <mergeCell ref="G19:H19"/>
    <mergeCell ref="G18:H18"/>
    <mergeCell ref="G30:H30"/>
    <mergeCell ref="E21:F21"/>
    <mergeCell ref="E20:F20"/>
    <mergeCell ref="E19:F19"/>
    <mergeCell ref="E18:F18"/>
    <mergeCell ref="E17:F17"/>
    <mergeCell ref="E16:F16"/>
    <mergeCell ref="C17:D17"/>
    <mergeCell ref="C16:D16"/>
  </mergeCells>
  <printOptions horizontalCentered="1" verticalCentered="1"/>
  <pageMargins left="0" right="0" top="0" bottom="0" header="0" footer="0"/>
  <pageSetup paperSize="8"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Normal="100" zoomScaleSheetLayoutView="100" workbookViewId="0">
      <selection activeCell="E23" sqref="E23"/>
    </sheetView>
  </sheetViews>
  <sheetFormatPr defaultColWidth="9.140625" defaultRowHeight="14.25" x14ac:dyDescent="0.2"/>
  <cols>
    <col min="1" max="1" width="2.28515625" style="46" customWidth="1"/>
    <col min="2" max="2" width="5.7109375" style="66" customWidth="1"/>
    <col min="3" max="4" width="23.42578125" style="66" customWidth="1"/>
    <col min="5" max="6" width="22.7109375" style="66" customWidth="1"/>
    <col min="7" max="7" width="19.85546875" style="66" customWidth="1"/>
    <col min="8" max="8" width="13.5703125" style="66" customWidth="1"/>
    <col min="9" max="9" width="2.28515625" style="47" customWidth="1"/>
    <col min="10" max="11" width="9.140625" style="66"/>
    <col min="12" max="12" width="5" style="66" customWidth="1"/>
    <col min="13" max="13" width="9.140625" style="66"/>
    <col min="14" max="16384" width="9.140625" style="43"/>
  </cols>
  <sheetData>
    <row r="1" spans="1:18" s="46" customFormat="1" x14ac:dyDescent="0.2">
      <c r="B1" s="47"/>
      <c r="C1" s="47"/>
      <c r="D1" s="47"/>
      <c r="E1" s="47"/>
      <c r="F1" s="47"/>
      <c r="G1" s="47"/>
      <c r="H1" s="47"/>
      <c r="I1" s="47"/>
      <c r="J1" s="47"/>
      <c r="K1" s="47"/>
      <c r="L1" s="47"/>
      <c r="M1" s="47"/>
    </row>
    <row r="2" spans="1:18" s="37" customFormat="1" x14ac:dyDescent="0.25"/>
    <row r="3" spans="1:18" s="38" customFormat="1" ht="15.75" customHeight="1" x14ac:dyDescent="0.25">
      <c r="B3" s="372" t="s">
        <v>83</v>
      </c>
      <c r="C3" s="372"/>
      <c r="D3" s="372"/>
      <c r="E3" s="372"/>
      <c r="F3" s="372"/>
      <c r="G3" s="372"/>
      <c r="H3" s="372"/>
    </row>
    <row r="4" spans="1:18" s="37" customFormat="1" x14ac:dyDescent="0.25">
      <c r="B4" s="372"/>
      <c r="C4" s="372"/>
      <c r="D4" s="372"/>
      <c r="E4" s="372"/>
      <c r="F4" s="372"/>
      <c r="G4" s="372"/>
      <c r="H4" s="372"/>
    </row>
    <row r="5" spans="1:18" s="37" customFormat="1" ht="15" thickBot="1" x14ac:dyDescent="0.3">
      <c r="B5" s="372"/>
      <c r="C5" s="372"/>
      <c r="D5" s="372"/>
      <c r="E5" s="372"/>
      <c r="F5" s="372"/>
      <c r="G5" s="372"/>
      <c r="H5" s="372"/>
      <c r="J5" s="186"/>
      <c r="K5" s="186"/>
      <c r="L5" s="186"/>
      <c r="M5" s="186"/>
      <c r="N5" s="186"/>
      <c r="O5" s="186"/>
      <c r="P5" s="186"/>
      <c r="Q5" s="186"/>
      <c r="R5" s="186"/>
    </row>
    <row r="6" spans="1:18" s="37" customFormat="1" ht="16.5" customHeight="1" thickBot="1" x14ac:dyDescent="0.3">
      <c r="B6" s="372"/>
      <c r="C6" s="372"/>
      <c r="D6" s="372"/>
      <c r="E6" s="372"/>
      <c r="F6" s="372"/>
      <c r="G6" s="372"/>
      <c r="H6" s="372"/>
      <c r="J6" s="173" t="s">
        <v>150</v>
      </c>
      <c r="K6" s="174"/>
      <c r="L6" s="174"/>
      <c r="M6" s="333" t="s">
        <v>151</v>
      </c>
      <c r="N6" s="334"/>
      <c r="O6" s="334"/>
      <c r="P6" s="334"/>
      <c r="Q6" s="334"/>
      <c r="R6" s="335"/>
    </row>
    <row r="7" spans="1:18" s="1" customFormat="1" ht="12.75" x14ac:dyDescent="0.25">
      <c r="B7" s="499" t="s">
        <v>7</v>
      </c>
      <c r="C7" s="500"/>
      <c r="D7" s="382" t="str">
        <f>'Cost Estimate'!E8</f>
        <v>R5 - Navan Road - Dublin</v>
      </c>
      <c r="E7" s="382"/>
      <c r="F7" s="382"/>
      <c r="G7" s="382"/>
      <c r="H7" s="383"/>
      <c r="J7" s="174"/>
      <c r="K7" s="174"/>
      <c r="L7" s="174"/>
      <c r="M7" s="174"/>
      <c r="N7" s="174"/>
      <c r="O7" s="174"/>
      <c r="P7" s="174"/>
      <c r="Q7" s="174"/>
      <c r="R7" s="174"/>
    </row>
    <row r="8" spans="1:18" s="1" customFormat="1" ht="6.75" customHeight="1" x14ac:dyDescent="0.25">
      <c r="B8" s="2"/>
      <c r="H8" s="3"/>
      <c r="J8" s="174"/>
      <c r="K8" s="174"/>
      <c r="L8" s="174"/>
      <c r="M8" s="174"/>
      <c r="N8" s="174"/>
      <c r="O8" s="174"/>
      <c r="P8" s="174"/>
      <c r="Q8" s="174"/>
      <c r="R8" s="174"/>
    </row>
    <row r="9" spans="1:18" s="1" customFormat="1" ht="12.75" x14ac:dyDescent="0.25">
      <c r="B9" s="501" t="s">
        <v>79</v>
      </c>
      <c r="C9" s="255"/>
      <c r="D9" s="502" t="str">
        <f>'Cost Estimate'!E10</f>
        <v>DLR/22/0015G</v>
      </c>
      <c r="E9" s="502"/>
      <c r="F9" s="502"/>
      <c r="G9" s="502"/>
      <c r="H9" s="503"/>
      <c r="J9" s="174"/>
      <c r="K9" s="174"/>
      <c r="L9" s="174"/>
      <c r="M9" s="174"/>
      <c r="N9" s="174"/>
      <c r="O9" s="174"/>
      <c r="P9" s="174"/>
      <c r="Q9" s="174"/>
      <c r="R9" s="174"/>
    </row>
    <row r="10" spans="1:18" s="1" customFormat="1" ht="6.75" customHeight="1" thickBot="1" x14ac:dyDescent="0.3">
      <c r="B10" s="4"/>
      <c r="C10" s="5"/>
      <c r="D10" s="5"/>
      <c r="E10" s="5"/>
      <c r="F10" s="5"/>
      <c r="G10" s="5"/>
      <c r="H10" s="6"/>
      <c r="J10" s="174"/>
      <c r="K10" s="174"/>
      <c r="L10" s="174"/>
      <c r="M10" s="174"/>
      <c r="N10" s="174"/>
      <c r="O10" s="174"/>
      <c r="P10" s="174"/>
      <c r="Q10" s="174"/>
      <c r="R10" s="174"/>
    </row>
    <row r="11" spans="1:18" s="9" customFormat="1" ht="12.75" x14ac:dyDescent="0.2">
      <c r="B11" s="71" t="s">
        <v>82</v>
      </c>
      <c r="C11" s="48"/>
      <c r="D11" s="48"/>
      <c r="E11" s="48"/>
      <c r="F11" s="48"/>
      <c r="G11" s="48"/>
      <c r="H11" s="49"/>
      <c r="I11" s="10"/>
      <c r="J11" s="196"/>
      <c r="K11" s="196"/>
      <c r="L11" s="196"/>
      <c r="M11" s="196"/>
      <c r="N11" s="197"/>
      <c r="O11" s="197"/>
      <c r="P11" s="197"/>
      <c r="Q11" s="197"/>
      <c r="R11" s="197"/>
    </row>
    <row r="12" spans="1:18" s="9" customFormat="1" ht="12.75" x14ac:dyDescent="0.2">
      <c r="B12" s="50"/>
      <c r="C12" s="51"/>
      <c r="D12" s="51"/>
      <c r="E12" s="51"/>
      <c r="F12" s="51"/>
      <c r="G12" s="51"/>
      <c r="H12" s="52"/>
      <c r="I12" s="10"/>
      <c r="J12" s="196"/>
      <c r="K12" s="196"/>
      <c r="L12" s="196"/>
      <c r="M12" s="196"/>
      <c r="N12" s="197"/>
      <c r="O12" s="197"/>
      <c r="P12" s="197"/>
      <c r="Q12" s="197"/>
      <c r="R12" s="197"/>
    </row>
    <row r="13" spans="1:18" s="19" customFormat="1" ht="12.75" x14ac:dyDescent="0.2">
      <c r="B13" s="487" t="s">
        <v>54</v>
      </c>
      <c r="C13" s="488" t="s">
        <v>55</v>
      </c>
      <c r="D13" s="488"/>
      <c r="E13" s="488" t="s">
        <v>114</v>
      </c>
      <c r="F13" s="488" t="s">
        <v>108</v>
      </c>
      <c r="G13" s="489" t="s">
        <v>60</v>
      </c>
      <c r="H13" s="490"/>
      <c r="I13" s="20"/>
      <c r="J13" s="198"/>
      <c r="K13" s="198"/>
      <c r="L13" s="198"/>
      <c r="M13" s="198"/>
      <c r="N13" s="199"/>
      <c r="O13" s="199"/>
      <c r="P13" s="199"/>
      <c r="Q13" s="199"/>
      <c r="R13" s="199"/>
    </row>
    <row r="14" spans="1:18" s="14" customFormat="1" ht="12.75" x14ac:dyDescent="0.2">
      <c r="A14" s="13"/>
      <c r="B14" s="487"/>
      <c r="C14" s="488"/>
      <c r="D14" s="488"/>
      <c r="E14" s="488"/>
      <c r="F14" s="488"/>
      <c r="G14" s="70" t="s">
        <v>56</v>
      </c>
      <c r="H14" s="53" t="s">
        <v>12</v>
      </c>
      <c r="I14" s="13"/>
      <c r="J14" s="200"/>
      <c r="K14" s="200"/>
      <c r="L14" s="200"/>
      <c r="M14" s="200"/>
      <c r="N14" s="200"/>
      <c r="O14" s="200"/>
      <c r="P14" s="200"/>
      <c r="Q14" s="200"/>
      <c r="R14" s="200"/>
    </row>
    <row r="15" spans="1:18" s="16" customFormat="1" ht="15" customHeight="1" x14ac:dyDescent="0.2">
      <c r="A15" s="9"/>
      <c r="B15" s="54">
        <v>1</v>
      </c>
      <c r="C15" s="385" t="s">
        <v>8</v>
      </c>
      <c r="D15" s="385"/>
      <c r="E15" s="90">
        <v>900000</v>
      </c>
      <c r="F15" s="67">
        <f>SUM('Cost Estimate'!K45:L45)</f>
        <v>895000</v>
      </c>
      <c r="G15" s="55">
        <f>F15-E15</f>
        <v>-5000</v>
      </c>
      <c r="H15" s="81">
        <f t="shared" ref="H15:H26" si="0">IF(E15,G15/E15,0)</f>
        <v>-5.5555555555555558E-3</v>
      </c>
      <c r="I15" s="10"/>
      <c r="J15" s="188" t="s">
        <v>195</v>
      </c>
      <c r="K15" s="195"/>
      <c r="L15" s="195"/>
      <c r="M15" s="195"/>
      <c r="N15" s="175"/>
      <c r="O15" s="175"/>
      <c r="P15" s="175"/>
      <c r="Q15" s="175"/>
      <c r="R15" s="175"/>
    </row>
    <row r="16" spans="1:18" s="16" customFormat="1" ht="15" customHeight="1" x14ac:dyDescent="0.2">
      <c r="A16" s="9"/>
      <c r="B16" s="54">
        <v>2</v>
      </c>
      <c r="C16" s="385" t="s">
        <v>61</v>
      </c>
      <c r="D16" s="385"/>
      <c r="E16" s="90">
        <v>72500</v>
      </c>
      <c r="F16" s="67">
        <f>SUM('Cost Estimate'!K48:L48)</f>
        <v>65000</v>
      </c>
      <c r="G16" s="55">
        <f t="shared" ref="G16:G25" si="1">F16-E16</f>
        <v>-7500</v>
      </c>
      <c r="H16" s="81">
        <f t="shared" si="0"/>
        <v>-0.10344827586206896</v>
      </c>
      <c r="I16" s="10"/>
      <c r="J16" s="188" t="s">
        <v>195</v>
      </c>
      <c r="K16" s="195"/>
      <c r="L16" s="195"/>
      <c r="M16" s="195"/>
      <c r="N16" s="175"/>
      <c r="O16" s="175"/>
      <c r="P16" s="175"/>
      <c r="Q16" s="175"/>
      <c r="R16" s="175"/>
    </row>
    <row r="17" spans="1:18" s="16" customFormat="1" ht="15" customHeight="1" x14ac:dyDescent="0.2">
      <c r="A17" s="9"/>
      <c r="B17" s="54">
        <v>3</v>
      </c>
      <c r="C17" s="385" t="s">
        <v>66</v>
      </c>
      <c r="D17" s="385"/>
      <c r="E17" s="90">
        <v>90000</v>
      </c>
      <c r="F17" s="67">
        <f>SUM('Cost Estimate'!K56:L56)</f>
        <v>44750</v>
      </c>
      <c r="G17" s="55">
        <f t="shared" si="1"/>
        <v>-45250</v>
      </c>
      <c r="H17" s="81">
        <f t="shared" si="0"/>
        <v>-0.50277777777777777</v>
      </c>
      <c r="I17" s="10"/>
      <c r="J17" s="188" t="s">
        <v>195</v>
      </c>
      <c r="K17" s="195"/>
      <c r="L17" s="195"/>
      <c r="M17" s="195"/>
      <c r="N17" s="175"/>
      <c r="O17" s="175"/>
      <c r="P17" s="175"/>
      <c r="Q17" s="175"/>
      <c r="R17" s="175"/>
    </row>
    <row r="18" spans="1:18" s="16" customFormat="1" ht="15" customHeight="1" x14ac:dyDescent="0.2">
      <c r="A18" s="9"/>
      <c r="B18" s="54">
        <v>4</v>
      </c>
      <c r="C18" s="385" t="s">
        <v>13</v>
      </c>
      <c r="D18" s="385"/>
      <c r="E18" s="90">
        <v>67500</v>
      </c>
      <c r="F18" s="67">
        <f>SUM('Cost Estimate'!K57:L57)</f>
        <v>67500</v>
      </c>
      <c r="G18" s="55">
        <f t="shared" si="1"/>
        <v>0</v>
      </c>
      <c r="H18" s="81">
        <f t="shared" si="0"/>
        <v>0</v>
      </c>
      <c r="I18" s="10"/>
      <c r="J18" s="188" t="s">
        <v>195</v>
      </c>
      <c r="K18" s="195"/>
      <c r="L18" s="195"/>
      <c r="M18" s="195"/>
      <c r="N18" s="175"/>
      <c r="O18" s="175"/>
      <c r="P18" s="175"/>
      <c r="Q18" s="175"/>
      <c r="R18" s="175"/>
    </row>
    <row r="19" spans="1:18" s="16" customFormat="1" ht="15" customHeight="1" x14ac:dyDescent="0.2">
      <c r="A19" s="9"/>
      <c r="B19" s="54">
        <v>5</v>
      </c>
      <c r="C19" s="385" t="s">
        <v>76</v>
      </c>
      <c r="D19" s="385"/>
      <c r="E19" s="90">
        <v>53125</v>
      </c>
      <c r="F19" s="67">
        <f>SUM('Cost Estimate'!K62:L62)</f>
        <v>50237.5</v>
      </c>
      <c r="G19" s="55">
        <f t="shared" ref="G19" si="2">F19-E19</f>
        <v>-2887.5</v>
      </c>
      <c r="H19" s="81">
        <f t="shared" si="0"/>
        <v>-5.435294117647059E-2</v>
      </c>
      <c r="I19" s="10"/>
      <c r="J19" s="188" t="s">
        <v>195</v>
      </c>
      <c r="K19" s="195"/>
      <c r="L19" s="195"/>
      <c r="M19" s="195"/>
      <c r="N19" s="175"/>
      <c r="O19" s="175"/>
      <c r="P19" s="175"/>
      <c r="Q19" s="175"/>
      <c r="R19" s="175"/>
    </row>
    <row r="20" spans="1:18" s="16" customFormat="1" ht="15" customHeight="1" x14ac:dyDescent="0.2">
      <c r="A20" s="9"/>
      <c r="B20" s="54">
        <v>6</v>
      </c>
      <c r="C20" s="385" t="s">
        <v>68</v>
      </c>
      <c r="D20" s="385"/>
      <c r="E20" s="90">
        <v>406087.5</v>
      </c>
      <c r="F20" s="67">
        <f>SUM('Cost Estimate'!K63:L63)</f>
        <v>381645.75</v>
      </c>
      <c r="G20" s="55">
        <f t="shared" si="1"/>
        <v>-24441.75</v>
      </c>
      <c r="H20" s="81">
        <f t="shared" si="0"/>
        <v>-6.0188383045525901E-2</v>
      </c>
      <c r="I20" s="10"/>
      <c r="J20" s="188" t="s">
        <v>195</v>
      </c>
      <c r="K20" s="195"/>
      <c r="L20" s="195"/>
      <c r="M20" s="195"/>
      <c r="N20" s="175"/>
      <c r="O20" s="175"/>
      <c r="P20" s="175"/>
      <c r="Q20" s="175"/>
      <c r="R20" s="175"/>
    </row>
    <row r="21" spans="1:18" s="16" customFormat="1" ht="15" customHeight="1" x14ac:dyDescent="0.2">
      <c r="A21" s="9"/>
      <c r="B21" s="54">
        <v>7</v>
      </c>
      <c r="C21" s="385" t="s">
        <v>209</v>
      </c>
      <c r="D21" s="385"/>
      <c r="E21" s="90">
        <v>12000</v>
      </c>
      <c r="F21" s="67">
        <f>SUM('Cost Estimate'!K64:L64)</f>
        <v>11224.875</v>
      </c>
      <c r="G21" s="55">
        <f t="shared" ref="G21" si="3">F21-E21</f>
        <v>-775.125</v>
      </c>
      <c r="H21" s="81">
        <f t="shared" ref="H21" si="4">IF(E21,G21/E21,0)</f>
        <v>-6.4593750000000005E-2</v>
      </c>
      <c r="I21" s="10"/>
      <c r="J21" s="188"/>
      <c r="K21" s="195"/>
      <c r="L21" s="195"/>
      <c r="M21" s="195"/>
      <c r="N21" s="175"/>
      <c r="O21" s="175"/>
      <c r="P21" s="175"/>
      <c r="Q21" s="175"/>
      <c r="R21" s="175"/>
    </row>
    <row r="22" spans="1:18" s="16" customFormat="1" ht="15" customHeight="1" x14ac:dyDescent="0.2">
      <c r="A22" s="9"/>
      <c r="B22" s="54">
        <v>8</v>
      </c>
      <c r="C22" s="385" t="s">
        <v>70</v>
      </c>
      <c r="D22" s="385"/>
      <c r="E22" s="67">
        <f>SUM(E15:E21)</f>
        <v>1601212.5</v>
      </c>
      <c r="F22" s="67">
        <f>SUM('Cost Estimate'!K68:L68)</f>
        <v>1515358.125</v>
      </c>
      <c r="G22" s="55">
        <f t="shared" si="1"/>
        <v>-85854.375</v>
      </c>
      <c r="H22" s="81">
        <f t="shared" si="0"/>
        <v>-5.3618351717838825E-2</v>
      </c>
      <c r="I22" s="10"/>
      <c r="J22" s="195"/>
      <c r="K22" s="195"/>
      <c r="L22" s="195"/>
      <c r="M22" s="195"/>
      <c r="N22" s="175"/>
      <c r="O22" s="175"/>
      <c r="P22" s="175"/>
      <c r="Q22" s="175"/>
      <c r="R22" s="175"/>
    </row>
    <row r="23" spans="1:18" s="16" customFormat="1" ht="15" customHeight="1" x14ac:dyDescent="0.2">
      <c r="A23" s="9"/>
      <c r="B23" s="189">
        <v>9</v>
      </c>
      <c r="C23" s="190" t="s">
        <v>194</v>
      </c>
      <c r="D23" s="191"/>
      <c r="E23" s="90">
        <v>195643.69</v>
      </c>
      <c r="F23" s="67">
        <f>SUM('Cost Estimate'!K70:L70)</f>
        <v>186685.84687500002</v>
      </c>
      <c r="G23" s="55">
        <f t="shared" si="1"/>
        <v>-8957.8431249999849</v>
      </c>
      <c r="H23" s="81">
        <f t="shared" si="0"/>
        <v>-4.5786516932899729E-2</v>
      </c>
      <c r="I23" s="10"/>
      <c r="J23" s="188" t="s">
        <v>195</v>
      </c>
      <c r="K23" s="195"/>
      <c r="L23" s="195"/>
      <c r="M23" s="175"/>
      <c r="N23" s="175"/>
      <c r="O23" s="175"/>
      <c r="P23" s="175"/>
      <c r="Q23" s="175"/>
      <c r="R23" s="175"/>
    </row>
    <row r="24" spans="1:18" s="16" customFormat="1" ht="15" customHeight="1" x14ac:dyDescent="0.2">
      <c r="A24" s="9"/>
      <c r="B24" s="189">
        <v>10</v>
      </c>
      <c r="C24" s="190" t="s">
        <v>196</v>
      </c>
      <c r="D24" s="191"/>
      <c r="E24" s="90">
        <v>16675</v>
      </c>
      <c r="F24" s="67">
        <f>SUM('Cost Estimate'!K71:L71)</f>
        <v>14950</v>
      </c>
      <c r="G24" s="55">
        <f t="shared" si="1"/>
        <v>-1725</v>
      </c>
      <c r="H24" s="81">
        <f t="shared" si="0"/>
        <v>-0.10344827586206896</v>
      </c>
      <c r="I24" s="10"/>
      <c r="J24" s="188" t="s">
        <v>195</v>
      </c>
      <c r="K24" s="195"/>
      <c r="L24" s="195"/>
      <c r="M24" s="175"/>
      <c r="N24" s="175"/>
      <c r="O24" s="175"/>
      <c r="P24" s="175"/>
      <c r="Q24" s="175"/>
      <c r="R24" s="175"/>
    </row>
    <row r="25" spans="1:18" s="16" customFormat="1" ht="15" customHeight="1" x14ac:dyDescent="0.2">
      <c r="A25" s="9"/>
      <c r="B25" s="189">
        <v>11</v>
      </c>
      <c r="C25" s="496" t="s">
        <v>197</v>
      </c>
      <c r="D25" s="497"/>
      <c r="E25" s="90">
        <v>0</v>
      </c>
      <c r="F25" s="67"/>
      <c r="G25" s="55">
        <f t="shared" si="1"/>
        <v>0</v>
      </c>
      <c r="H25" s="81">
        <f t="shared" si="0"/>
        <v>0</v>
      </c>
      <c r="I25" s="10"/>
      <c r="J25" s="188" t="s">
        <v>195</v>
      </c>
      <c r="K25" s="195"/>
      <c r="L25" s="195"/>
      <c r="M25" s="175"/>
      <c r="N25" s="175"/>
      <c r="O25" s="175"/>
      <c r="P25" s="175"/>
      <c r="Q25" s="175"/>
      <c r="R25" s="175"/>
    </row>
    <row r="26" spans="1:18" s="16" customFormat="1" ht="15" customHeight="1" x14ac:dyDescent="0.2">
      <c r="A26" s="9"/>
      <c r="B26" s="189">
        <v>12</v>
      </c>
      <c r="C26" s="498" t="s">
        <v>198</v>
      </c>
      <c r="D26" s="497"/>
      <c r="E26" s="192">
        <f>SUM(E22:E25)</f>
        <v>1813531.19</v>
      </c>
      <c r="F26" s="193">
        <f>SUM(F22:F25)</f>
        <v>1716993.971875</v>
      </c>
      <c r="G26" s="194">
        <f>F26-E26</f>
        <v>-96537.218124999898</v>
      </c>
      <c r="H26" s="81">
        <f t="shared" si="0"/>
        <v>-5.3231628249525667E-2</v>
      </c>
      <c r="I26" s="10"/>
      <c r="J26" s="188"/>
      <c r="K26" s="195"/>
      <c r="L26" s="195"/>
      <c r="M26" s="175"/>
      <c r="N26" s="175"/>
      <c r="O26" s="175"/>
      <c r="P26" s="175"/>
      <c r="Q26" s="175"/>
      <c r="R26" s="175"/>
    </row>
    <row r="27" spans="1:18" s="9" customFormat="1" ht="6.75" customHeight="1" thickBot="1" x14ac:dyDescent="0.25">
      <c r="B27" s="69"/>
      <c r="C27" s="483"/>
      <c r="D27" s="483"/>
      <c r="E27" s="56"/>
      <c r="F27" s="56"/>
      <c r="G27" s="56"/>
      <c r="H27" s="57"/>
      <c r="I27" s="10"/>
      <c r="J27" s="201"/>
      <c r="K27" s="196"/>
      <c r="L27" s="196"/>
      <c r="M27" s="197"/>
      <c r="N27" s="197"/>
      <c r="O27" s="197"/>
      <c r="P27" s="197"/>
      <c r="Q27" s="197"/>
      <c r="R27" s="197"/>
    </row>
    <row r="28" spans="1:18" s="16" customFormat="1" ht="12.75" x14ac:dyDescent="0.2">
      <c r="A28" s="9"/>
      <c r="B28" s="484" t="s">
        <v>57</v>
      </c>
      <c r="C28" s="485"/>
      <c r="D28" s="485"/>
      <c r="E28" s="485"/>
      <c r="F28" s="485"/>
      <c r="G28" s="485"/>
      <c r="H28" s="486"/>
      <c r="I28" s="10"/>
      <c r="J28" s="195"/>
      <c r="K28" s="195"/>
      <c r="L28" s="195"/>
      <c r="M28" s="195"/>
      <c r="N28" s="175"/>
      <c r="O28" s="175"/>
      <c r="P28" s="175"/>
      <c r="Q28" s="175"/>
      <c r="R28" s="175"/>
    </row>
    <row r="29" spans="1:18" s="19" customFormat="1" ht="12.75" x14ac:dyDescent="0.2">
      <c r="B29" s="487" t="s">
        <v>54</v>
      </c>
      <c r="C29" s="488" t="s">
        <v>55</v>
      </c>
      <c r="D29" s="488"/>
      <c r="E29" s="488" t="s">
        <v>85</v>
      </c>
      <c r="F29" s="488" t="s">
        <v>108</v>
      </c>
      <c r="G29" s="489" t="s">
        <v>60</v>
      </c>
      <c r="H29" s="490"/>
      <c r="I29" s="20"/>
      <c r="J29" s="198"/>
      <c r="K29" s="198"/>
      <c r="L29" s="198"/>
      <c r="M29" s="198"/>
      <c r="N29" s="199"/>
      <c r="O29" s="199"/>
      <c r="P29" s="199"/>
      <c r="Q29" s="199"/>
      <c r="R29" s="199"/>
    </row>
    <row r="30" spans="1:18" s="14" customFormat="1" ht="12.75" x14ac:dyDescent="0.2">
      <c r="A30" s="13"/>
      <c r="B30" s="487"/>
      <c r="C30" s="488"/>
      <c r="D30" s="488"/>
      <c r="E30" s="488"/>
      <c r="F30" s="488"/>
      <c r="G30" s="70" t="s">
        <v>38</v>
      </c>
      <c r="H30" s="53" t="s">
        <v>12</v>
      </c>
      <c r="I30" s="13"/>
      <c r="J30" s="200"/>
      <c r="K30" s="200"/>
      <c r="L30" s="200"/>
      <c r="M30" s="200"/>
      <c r="N30" s="200"/>
      <c r="O30" s="200"/>
      <c r="P30" s="200"/>
      <c r="Q30" s="200"/>
      <c r="R30" s="200"/>
    </row>
    <row r="31" spans="1:18" s="16" customFormat="1" ht="15" customHeight="1" x14ac:dyDescent="0.2">
      <c r="A31" s="9"/>
      <c r="B31" s="54">
        <v>1</v>
      </c>
      <c r="C31" s="385" t="s">
        <v>58</v>
      </c>
      <c r="D31" s="385"/>
      <c r="E31" s="58">
        <v>4</v>
      </c>
      <c r="F31" s="68">
        <f>SUM('Cost Estimate'!J24:K24)</f>
        <v>4</v>
      </c>
      <c r="G31" s="59">
        <f>F31-E31</f>
        <v>0</v>
      </c>
      <c r="H31" s="81">
        <f t="shared" ref="H31" si="5">IF(E31,G31/E31,0)</f>
        <v>0</v>
      </c>
      <c r="I31" s="10"/>
      <c r="J31" s="188" t="s">
        <v>199</v>
      </c>
      <c r="K31" s="195"/>
      <c r="L31" s="195"/>
      <c r="M31" s="195"/>
      <c r="N31" s="175"/>
      <c r="O31" s="175"/>
      <c r="P31" s="175"/>
      <c r="Q31" s="175"/>
      <c r="R31" s="175"/>
    </row>
    <row r="32" spans="1:18" s="16" customFormat="1" ht="6.75" customHeight="1" thickBot="1" x14ac:dyDescent="0.25">
      <c r="A32" s="9"/>
      <c r="B32" s="60"/>
      <c r="C32" s="61"/>
      <c r="D32" s="61"/>
      <c r="E32" s="56"/>
      <c r="F32" s="56"/>
      <c r="G32" s="56"/>
      <c r="H32" s="57"/>
      <c r="I32" s="10"/>
      <c r="J32" s="195"/>
      <c r="K32" s="195"/>
      <c r="L32" s="195"/>
      <c r="M32" s="195"/>
      <c r="N32" s="175"/>
      <c r="O32" s="175"/>
      <c r="P32" s="175"/>
      <c r="Q32" s="175"/>
      <c r="R32" s="175"/>
    </row>
    <row r="33" spans="1:18" s="16" customFormat="1" ht="12.75" x14ac:dyDescent="0.2">
      <c r="A33" s="9"/>
      <c r="B33" s="62"/>
      <c r="C33" s="63"/>
      <c r="D33" s="63"/>
      <c r="E33" s="64"/>
      <c r="F33" s="64"/>
      <c r="G33" s="64"/>
      <c r="H33" s="65"/>
      <c r="I33" s="10"/>
      <c r="J33" s="195"/>
      <c r="K33" s="195"/>
      <c r="L33" s="195"/>
      <c r="M33" s="195"/>
      <c r="N33" s="175"/>
      <c r="O33" s="175"/>
      <c r="P33" s="175"/>
      <c r="Q33" s="175"/>
      <c r="R33" s="175"/>
    </row>
    <row r="34" spans="1:18" s="16" customFormat="1" ht="12.75" x14ac:dyDescent="0.2">
      <c r="A34" s="9"/>
      <c r="B34" s="28" t="s">
        <v>53</v>
      </c>
      <c r="C34" s="17"/>
      <c r="D34" s="17"/>
      <c r="E34" s="18"/>
      <c r="F34" s="18"/>
      <c r="G34" s="18"/>
      <c r="H34" s="29"/>
      <c r="I34" s="10"/>
      <c r="J34" s="195"/>
      <c r="K34" s="195"/>
      <c r="L34" s="195"/>
      <c r="M34" s="195"/>
      <c r="N34" s="175"/>
      <c r="O34" s="175"/>
      <c r="P34" s="175"/>
      <c r="Q34" s="175"/>
      <c r="R34" s="175"/>
    </row>
    <row r="35" spans="1:18" s="16" customFormat="1" ht="12.75" x14ac:dyDescent="0.2">
      <c r="A35" s="9"/>
      <c r="B35" s="491" t="s">
        <v>71</v>
      </c>
      <c r="C35" s="225"/>
      <c r="D35" s="225"/>
      <c r="E35" s="225"/>
      <c r="F35" s="225"/>
      <c r="G35" s="225"/>
      <c r="H35" s="492"/>
      <c r="I35" s="10"/>
      <c r="J35" s="195"/>
      <c r="K35" s="195"/>
      <c r="L35" s="195"/>
      <c r="M35" s="195"/>
      <c r="N35" s="175"/>
      <c r="O35" s="175"/>
      <c r="P35" s="175"/>
      <c r="Q35" s="175"/>
      <c r="R35" s="175"/>
    </row>
    <row r="36" spans="1:18" s="16" customFormat="1" ht="12.75" x14ac:dyDescent="0.2">
      <c r="A36" s="9"/>
      <c r="B36" s="493"/>
      <c r="C36" s="494"/>
      <c r="D36" s="494"/>
      <c r="E36" s="494"/>
      <c r="F36" s="494"/>
      <c r="G36" s="494"/>
      <c r="H36" s="495"/>
      <c r="I36" s="10"/>
      <c r="J36" s="195"/>
      <c r="K36" s="195"/>
      <c r="L36" s="195"/>
      <c r="M36" s="195"/>
      <c r="N36" s="175"/>
      <c r="O36" s="175"/>
      <c r="P36" s="175"/>
      <c r="Q36" s="175"/>
      <c r="R36" s="175"/>
    </row>
    <row r="37" spans="1:18" s="16" customFormat="1" ht="12.75" x14ac:dyDescent="0.2">
      <c r="A37" s="9"/>
      <c r="B37" s="493"/>
      <c r="C37" s="494"/>
      <c r="D37" s="494"/>
      <c r="E37" s="494"/>
      <c r="F37" s="494"/>
      <c r="G37" s="494"/>
      <c r="H37" s="495"/>
      <c r="I37" s="10"/>
      <c r="J37" s="188" t="s">
        <v>200</v>
      </c>
      <c r="K37" s="195"/>
      <c r="L37" s="195"/>
      <c r="M37" s="195"/>
      <c r="N37" s="175"/>
      <c r="O37" s="175"/>
      <c r="P37" s="175"/>
      <c r="Q37" s="175"/>
      <c r="R37" s="175"/>
    </row>
    <row r="38" spans="1:18" s="16" customFormat="1" ht="12.75" x14ac:dyDescent="0.2">
      <c r="A38" s="9"/>
      <c r="B38" s="493"/>
      <c r="C38" s="494"/>
      <c r="D38" s="494"/>
      <c r="E38" s="494"/>
      <c r="F38" s="494"/>
      <c r="G38" s="494"/>
      <c r="H38" s="495"/>
      <c r="I38" s="10"/>
      <c r="J38" s="195"/>
      <c r="K38" s="195"/>
      <c r="L38" s="195"/>
      <c r="M38" s="195"/>
      <c r="N38" s="175"/>
      <c r="O38" s="175"/>
      <c r="P38" s="175"/>
      <c r="Q38" s="175"/>
      <c r="R38" s="175"/>
    </row>
    <row r="39" spans="1:18" s="16" customFormat="1" ht="12.75" x14ac:dyDescent="0.2">
      <c r="A39" s="9"/>
      <c r="B39" s="493"/>
      <c r="C39" s="494"/>
      <c r="D39" s="494"/>
      <c r="E39" s="494"/>
      <c r="F39" s="494"/>
      <c r="G39" s="494"/>
      <c r="H39" s="495"/>
      <c r="I39" s="10"/>
      <c r="J39" s="195"/>
      <c r="K39" s="195"/>
      <c r="L39" s="195"/>
      <c r="M39" s="195"/>
      <c r="N39" s="175"/>
      <c r="O39" s="175"/>
      <c r="P39" s="175"/>
      <c r="Q39" s="175"/>
      <c r="R39" s="175"/>
    </row>
    <row r="40" spans="1:18" s="16" customFormat="1" ht="12.75" x14ac:dyDescent="0.2">
      <c r="A40" s="9"/>
      <c r="B40" s="493"/>
      <c r="C40" s="494"/>
      <c r="D40" s="494"/>
      <c r="E40" s="494"/>
      <c r="F40" s="494"/>
      <c r="G40" s="494"/>
      <c r="H40" s="495"/>
      <c r="I40" s="10"/>
      <c r="J40" s="195"/>
      <c r="K40" s="195"/>
      <c r="L40" s="195"/>
      <c r="M40" s="195"/>
      <c r="N40" s="175"/>
      <c r="O40" s="175"/>
      <c r="P40" s="175"/>
      <c r="Q40" s="175"/>
      <c r="R40" s="175"/>
    </row>
    <row r="41" spans="1:18" s="16" customFormat="1" ht="12.75" x14ac:dyDescent="0.2">
      <c r="A41" s="9"/>
      <c r="B41" s="493"/>
      <c r="C41" s="494"/>
      <c r="D41" s="494"/>
      <c r="E41" s="494"/>
      <c r="F41" s="494"/>
      <c r="G41" s="494"/>
      <c r="H41" s="495"/>
      <c r="I41" s="10"/>
      <c r="J41" s="195"/>
      <c r="K41" s="195"/>
      <c r="L41" s="195"/>
      <c r="M41" s="195"/>
      <c r="N41" s="175"/>
      <c r="O41" s="175"/>
      <c r="P41" s="175"/>
      <c r="Q41" s="175"/>
      <c r="R41" s="175"/>
    </row>
    <row r="42" spans="1:18" s="16" customFormat="1" ht="12.75" x14ac:dyDescent="0.2">
      <c r="A42" s="9"/>
      <c r="B42" s="493"/>
      <c r="C42" s="494"/>
      <c r="D42" s="494"/>
      <c r="E42" s="494"/>
      <c r="F42" s="494"/>
      <c r="G42" s="494"/>
      <c r="H42" s="495"/>
      <c r="I42" s="10"/>
      <c r="J42" s="195"/>
      <c r="K42" s="195"/>
      <c r="L42" s="195"/>
      <c r="M42" s="195"/>
      <c r="N42" s="175"/>
      <c r="O42" s="175"/>
      <c r="P42" s="175"/>
      <c r="Q42" s="175"/>
      <c r="R42" s="175"/>
    </row>
    <row r="43" spans="1:18" s="16" customFormat="1" ht="12.75" x14ac:dyDescent="0.2">
      <c r="A43" s="9"/>
      <c r="B43" s="493"/>
      <c r="C43" s="494"/>
      <c r="D43" s="494"/>
      <c r="E43" s="494"/>
      <c r="F43" s="494"/>
      <c r="G43" s="494"/>
      <c r="H43" s="495"/>
      <c r="I43" s="10"/>
      <c r="J43" s="195"/>
      <c r="K43" s="195"/>
      <c r="L43" s="195"/>
      <c r="M43" s="195"/>
      <c r="N43" s="175"/>
      <c r="O43" s="175"/>
      <c r="P43" s="175"/>
      <c r="Q43" s="175"/>
      <c r="R43" s="175"/>
    </row>
    <row r="44" spans="1:18" s="16" customFormat="1" ht="12.75" x14ac:dyDescent="0.2">
      <c r="A44" s="9"/>
      <c r="B44" s="493"/>
      <c r="C44" s="494"/>
      <c r="D44" s="494"/>
      <c r="E44" s="494"/>
      <c r="F44" s="494"/>
      <c r="G44" s="494"/>
      <c r="H44" s="495"/>
      <c r="I44" s="10"/>
      <c r="J44" s="195"/>
      <c r="K44" s="195"/>
      <c r="L44" s="195"/>
      <c r="M44" s="195"/>
      <c r="N44" s="175"/>
      <c r="O44" s="175"/>
      <c r="P44" s="175"/>
      <c r="Q44" s="175"/>
      <c r="R44" s="175"/>
    </row>
    <row r="45" spans="1:18" s="16" customFormat="1" ht="12.75" x14ac:dyDescent="0.2">
      <c r="A45" s="9"/>
      <c r="B45" s="493"/>
      <c r="C45" s="494"/>
      <c r="D45" s="494"/>
      <c r="E45" s="494"/>
      <c r="F45" s="494"/>
      <c r="G45" s="494"/>
      <c r="H45" s="495"/>
      <c r="I45" s="10"/>
      <c r="J45" s="195"/>
      <c r="K45" s="195"/>
      <c r="L45" s="195"/>
      <c r="M45" s="195"/>
      <c r="N45" s="175"/>
      <c r="O45" s="175"/>
      <c r="P45" s="175"/>
      <c r="Q45" s="175"/>
      <c r="R45" s="175"/>
    </row>
    <row r="46" spans="1:18" s="16" customFormat="1" ht="12.75" x14ac:dyDescent="0.2">
      <c r="A46" s="9"/>
      <c r="B46" s="493"/>
      <c r="C46" s="494"/>
      <c r="D46" s="494"/>
      <c r="E46" s="494"/>
      <c r="F46" s="494"/>
      <c r="G46" s="494"/>
      <c r="H46" s="495"/>
      <c r="I46" s="10"/>
      <c r="J46" s="195"/>
      <c r="K46" s="195"/>
      <c r="L46" s="195"/>
      <c r="M46" s="195"/>
      <c r="N46" s="175"/>
      <c r="O46" s="175"/>
      <c r="P46" s="175"/>
      <c r="Q46" s="175"/>
      <c r="R46" s="175"/>
    </row>
    <row r="47" spans="1:18" s="16" customFormat="1" ht="12.75" x14ac:dyDescent="0.2">
      <c r="A47" s="9"/>
      <c r="B47" s="493"/>
      <c r="C47" s="494"/>
      <c r="D47" s="494"/>
      <c r="E47" s="494"/>
      <c r="F47" s="494"/>
      <c r="G47" s="494"/>
      <c r="H47" s="495"/>
      <c r="I47" s="10"/>
      <c r="J47" s="195"/>
      <c r="K47" s="195"/>
      <c r="L47" s="195"/>
      <c r="M47" s="195"/>
      <c r="N47" s="175"/>
      <c r="O47" s="175"/>
      <c r="P47" s="175"/>
      <c r="Q47" s="175"/>
      <c r="R47" s="175"/>
    </row>
    <row r="48" spans="1:18" s="9" customFormat="1" ht="13.5" thickBot="1" x14ac:dyDescent="0.25">
      <c r="B48" s="493"/>
      <c r="C48" s="494"/>
      <c r="D48" s="494"/>
      <c r="E48" s="494"/>
      <c r="F48" s="494"/>
      <c r="G48" s="494"/>
      <c r="H48" s="495"/>
      <c r="I48" s="10"/>
      <c r="J48" s="196"/>
      <c r="K48" s="196"/>
      <c r="L48" s="196"/>
      <c r="M48" s="196"/>
      <c r="N48" s="197"/>
      <c r="O48" s="197"/>
      <c r="P48" s="197"/>
      <c r="Q48" s="197"/>
      <c r="R48" s="197"/>
    </row>
    <row r="49" spans="1:18" s="16" customFormat="1" ht="6.75" customHeight="1" thickBot="1" x14ac:dyDescent="0.25">
      <c r="A49" s="9"/>
      <c r="B49" s="75"/>
      <c r="C49" s="76"/>
      <c r="D49" s="76"/>
      <c r="E49" s="76"/>
      <c r="F49" s="76"/>
      <c r="G49" s="76"/>
      <c r="H49" s="77"/>
      <c r="I49" s="10"/>
      <c r="J49" s="195"/>
      <c r="K49" s="195"/>
      <c r="L49" s="195"/>
      <c r="M49" s="195"/>
      <c r="N49" s="175"/>
      <c r="O49" s="175"/>
      <c r="P49" s="175"/>
      <c r="Q49" s="175"/>
      <c r="R49" s="175"/>
    </row>
    <row r="50" spans="1:18" s="22" customFormat="1" ht="12.75" x14ac:dyDescent="0.2">
      <c r="A50" s="19"/>
      <c r="B50" s="78" t="s">
        <v>72</v>
      </c>
      <c r="C50" s="504" t="s">
        <v>3</v>
      </c>
      <c r="D50" s="504"/>
      <c r="E50" s="504"/>
      <c r="F50" s="79" t="s">
        <v>42</v>
      </c>
      <c r="G50" s="79" t="s">
        <v>43</v>
      </c>
      <c r="H50" s="80" t="s">
        <v>6</v>
      </c>
      <c r="I50" s="20"/>
      <c r="J50" s="202"/>
      <c r="K50" s="202"/>
      <c r="L50" s="202"/>
      <c r="M50" s="202"/>
      <c r="N50" s="203"/>
      <c r="O50" s="203"/>
      <c r="P50" s="203"/>
      <c r="Q50" s="203"/>
      <c r="R50" s="203"/>
    </row>
    <row r="51" spans="1:18" s="16" customFormat="1" ht="15" x14ac:dyDescent="0.2">
      <c r="A51" s="9"/>
      <c r="B51" s="91"/>
      <c r="C51" s="505"/>
      <c r="D51" s="505"/>
      <c r="E51" s="505"/>
      <c r="F51" s="92" t="s">
        <v>201</v>
      </c>
      <c r="G51" s="92" t="s">
        <v>167</v>
      </c>
      <c r="H51" s="93">
        <v>44751</v>
      </c>
      <c r="I51" s="10"/>
      <c r="J51" s="338" t="s">
        <v>168</v>
      </c>
      <c r="K51" s="340"/>
      <c r="L51" s="340"/>
      <c r="M51" s="340"/>
      <c r="N51" s="340"/>
      <c r="O51" s="340"/>
      <c r="P51" s="175"/>
      <c r="Q51" s="175"/>
      <c r="R51" s="175"/>
    </row>
    <row r="52" spans="1:18" s="16" customFormat="1" ht="13.5" thickBot="1" x14ac:dyDescent="0.25">
      <c r="A52" s="9"/>
      <c r="B52" s="94"/>
      <c r="C52" s="482"/>
      <c r="D52" s="482"/>
      <c r="E52" s="482"/>
      <c r="F52" s="95"/>
      <c r="G52" s="95"/>
      <c r="H52" s="96"/>
      <c r="I52" s="10"/>
      <c r="J52" s="195"/>
      <c r="K52" s="195"/>
      <c r="L52" s="195"/>
      <c r="M52" s="195"/>
      <c r="N52" s="175"/>
      <c r="O52" s="175"/>
      <c r="P52" s="175"/>
      <c r="Q52" s="175"/>
      <c r="R52" s="175"/>
    </row>
    <row r="53" spans="1:18" s="16" customFormat="1" ht="12.75" x14ac:dyDescent="0.2">
      <c r="A53" s="9"/>
      <c r="B53" s="10"/>
      <c r="C53" s="10"/>
      <c r="D53" s="10"/>
      <c r="E53" s="10"/>
      <c r="F53" s="10"/>
      <c r="G53" s="10"/>
      <c r="H53" s="10"/>
      <c r="I53" s="10"/>
      <c r="J53" s="195"/>
      <c r="K53" s="195"/>
      <c r="L53" s="195"/>
      <c r="M53" s="195"/>
      <c r="N53" s="175"/>
      <c r="O53" s="175"/>
      <c r="P53" s="175"/>
      <c r="Q53" s="175"/>
      <c r="R53" s="175"/>
    </row>
    <row r="54" spans="1:18" s="16" customFormat="1" ht="12.75" x14ac:dyDescent="0.2">
      <c r="A54" s="9"/>
      <c r="B54" s="15"/>
      <c r="C54" s="15"/>
      <c r="D54" s="15"/>
      <c r="E54" s="15"/>
      <c r="F54" s="15"/>
      <c r="G54" s="15"/>
      <c r="H54" s="15"/>
      <c r="I54" s="10"/>
      <c r="J54" s="195"/>
      <c r="K54" s="195"/>
      <c r="L54" s="195"/>
      <c r="M54" s="195"/>
      <c r="N54" s="175"/>
      <c r="O54" s="175"/>
      <c r="P54" s="175"/>
      <c r="Q54" s="175"/>
      <c r="R54" s="175"/>
    </row>
    <row r="55" spans="1:18" x14ac:dyDescent="0.2">
      <c r="J55" s="204"/>
      <c r="K55" s="204"/>
      <c r="L55" s="204"/>
      <c r="M55" s="204"/>
      <c r="N55" s="205"/>
      <c r="O55" s="205"/>
      <c r="P55" s="205"/>
      <c r="Q55" s="205"/>
      <c r="R55" s="205"/>
    </row>
    <row r="56" spans="1:18" x14ac:dyDescent="0.2">
      <c r="J56" s="204"/>
      <c r="K56" s="204"/>
      <c r="L56" s="204"/>
      <c r="M56" s="204"/>
      <c r="N56" s="205"/>
      <c r="O56" s="205"/>
      <c r="P56" s="205"/>
      <c r="Q56" s="205"/>
      <c r="R56" s="205"/>
    </row>
  </sheetData>
  <sheetProtection algorithmName="SHA-512" hashValue="YfZB3t99bivzU6qLLZctZ7n+ldmojYVXaWHXVXW2/EBeKPgeDCNDnQoNCQAzEyiNLUgDIUib3DCRWY//fjm6NA==" saltValue="KVs1BljC7RJOdOnP7MUAjQ==" spinCount="100000" sheet="1" selectLockedCells="1"/>
  <mergeCells count="35">
    <mergeCell ref="C21:D21"/>
    <mergeCell ref="C50:E50"/>
    <mergeCell ref="C51:E51"/>
    <mergeCell ref="C15:D15"/>
    <mergeCell ref="C16:D16"/>
    <mergeCell ref="M6:R6"/>
    <mergeCell ref="J51:O51"/>
    <mergeCell ref="B3:H6"/>
    <mergeCell ref="B7:C7"/>
    <mergeCell ref="D7:H7"/>
    <mergeCell ref="B9:C9"/>
    <mergeCell ref="D9:H9"/>
    <mergeCell ref="C17:D17"/>
    <mergeCell ref="C18:D18"/>
    <mergeCell ref="C20:D20"/>
    <mergeCell ref="C19:D19"/>
    <mergeCell ref="B13:B14"/>
    <mergeCell ref="F13:F14"/>
    <mergeCell ref="G13:H13"/>
    <mergeCell ref="C13:D14"/>
    <mergeCell ref="E13:E14"/>
    <mergeCell ref="C52:E52"/>
    <mergeCell ref="C22:D22"/>
    <mergeCell ref="C27:D27"/>
    <mergeCell ref="B28:H28"/>
    <mergeCell ref="B29:B30"/>
    <mergeCell ref="C29:D30"/>
    <mergeCell ref="E29:E30"/>
    <mergeCell ref="F29:F30"/>
    <mergeCell ref="G29:H29"/>
    <mergeCell ref="C31:D31"/>
    <mergeCell ref="B35:H35"/>
    <mergeCell ref="B36:H48"/>
    <mergeCell ref="C25:D25"/>
    <mergeCell ref="C26:D26"/>
  </mergeCells>
  <pageMargins left="0.70866141732283472" right="0.70866141732283472" top="0.74803149606299213" bottom="0.74803149606299213" header="0.31496062992125984" footer="0.31496062992125984"/>
  <pageSetup paperSize="8" scale="80"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Estimate</vt:lpstr>
      <vt:lpstr>PCD Summary</vt:lpstr>
      <vt:lpstr>Assumptions</vt:lpstr>
      <vt:lpstr>Risk</vt:lpstr>
      <vt:lpstr>Expenditure Profile</vt:lpstr>
      <vt:lpstr>Comparisons</vt:lpstr>
      <vt:lpstr>Assumptions!Print_Area</vt:lpstr>
      <vt:lpstr>Comparisons!Print_Area</vt:lpstr>
      <vt:lpstr>'Cost Estimate'!Print_Area</vt:lpstr>
      <vt:lpstr>'Expenditure Profile'!Print_Area</vt:lpstr>
      <vt:lpstr>'PCD Summary'!Print_Area</vt:lpstr>
      <vt:lpstr>Risk!Print_Area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2022-11-23T11:34:13Z</cp:lastPrinted>
  <dcterms:created xsi:type="dcterms:W3CDTF">2018-09-18T07:45:14Z</dcterms:created>
  <dcterms:modified xsi:type="dcterms:W3CDTF">2023-02-15T16:08:39Z</dcterms:modified>
</cp:coreProperties>
</file>