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a-cf-fp1\Projects\22165 NTA Framework 2021\CMG QA Review\ChandlerKBS QA Documents\CMG - Blank Templates - 221209\CKBS Amended Templates\"/>
    </mc:Choice>
  </mc:AlternateContent>
  <xr:revisionPtr revIDLastSave="0" documentId="13_ncr:1_{D1B438FE-A3B2-4BDB-A432-7C8AC5942809}" xr6:coauthVersionLast="47" xr6:coauthVersionMax="47" xr10:uidLastSave="{00000000-0000-0000-0000-000000000000}"/>
  <bookViews>
    <workbookView xWindow="-120" yWindow="-120" windowWidth="29040" windowHeight="15840" tabRatio="767" activeTab="1" xr2:uid="{00000000-000D-0000-FFFF-FFFF00000000}"/>
  </bookViews>
  <sheets>
    <sheet name="Risk Process_RR Explanation" sheetId="2" r:id="rId1"/>
    <sheet name="Risk Register (RR)" sheetId="1" r:id="rId2"/>
    <sheet name="RR_Drop Downs" sheetId="3" r:id="rId3"/>
  </sheets>
  <externalReferences>
    <externalReference r:id="rId4"/>
    <externalReference r:id="rId5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1" hidden="1">'Risk Register (RR)'!$A$16:$X$24</definedName>
    <definedName name="List3">[1]PickLists!$C$2:$C$16</definedName>
    <definedName name="List5">[1]PickLists!$E$2:$E$4</definedName>
    <definedName name="Pal_Workbook_GUID" hidden="1">"LQYLYWW4W9EHCA2PBKKNWCW5"</definedName>
    <definedName name="PalisadeReportWorkbookCreatedBy">"AtRisk"</definedName>
    <definedName name="_xlnm.Print_Area" localSheetId="1">'Risk Register (RR)'!$A$1:$X$27</definedName>
    <definedName name="_xlnm.Print_Titles" localSheetId="1">'Risk Register (RR)'!$14:$16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electedCell" hidden="1">"$AN$5"</definedName>
    <definedName name="RiskSelectedNameCell2" hidden="1">"$AN$2"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Z_0687DB25_2AF2_4E86_AEDA_3E3E7B0935E3_.wvu.Cols" localSheetId="1" hidden="1">'Risk Register (RR)'!#REF!,'Risk Register (RR)'!#REF!,'Risk Register (RR)'!#REF!</definedName>
    <definedName name="Z_0687DB25_2AF2_4E86_AEDA_3E3E7B0935E3_.wvu.FilterData" localSheetId="1" hidden="1">'Risk Register (RR)'!$B$14:$I$24</definedName>
    <definedName name="Z_0687DB25_2AF2_4E86_AEDA_3E3E7B0935E3_.wvu.PrintArea" localSheetId="1" hidden="1">'Risk Register (RR)'!$B$14:$X$24</definedName>
    <definedName name="Z_0687DB25_2AF2_4E86_AEDA_3E3E7B0935E3_.wvu.PrintTitles" localSheetId="1" hidden="1">'Risk Register (RR)'!$14:$16</definedName>
    <definedName name="Z_100F6BC7_2443_4D7B_950A_2A8639655771_.wvu.Cols" localSheetId="1" hidden="1">'Risk Register (RR)'!#REF!,'Risk Register (RR)'!#REF!,'Risk Register (RR)'!#REF!</definedName>
    <definedName name="Z_100F6BC7_2443_4D7B_950A_2A8639655771_.wvu.FilterData" localSheetId="1" hidden="1">'Risk Register (RR)'!$B$14:$I$24</definedName>
    <definedName name="Z_100F6BC7_2443_4D7B_950A_2A8639655771_.wvu.PrintArea" localSheetId="1" hidden="1">'Risk Register (RR)'!$B$14:$X$24</definedName>
    <definedName name="Z_100F6BC7_2443_4D7B_950A_2A8639655771_.wvu.PrintTitles" localSheetId="1" hidden="1">'Risk Register (RR)'!$14:$16</definedName>
    <definedName name="Z_262A7D63_E7A3_409E_93BE_41E63F4F7D5B_.wvu.FilterData" localSheetId="1" hidden="1">'Risk Register (RR)'!$B$14:$I$24</definedName>
    <definedName name="Z_2B1974D2_313C_40CC_AE97_516FECCE850E_.wvu.FilterData" localSheetId="1" hidden="1">'Risk Register (RR)'!$A$16:$X$24</definedName>
    <definedName name="Z_41399769_9A28_4D83_9C17_C32305447636_.wvu.FilterData" localSheetId="1" hidden="1">'Risk Register (RR)'!$A$16:$X$24</definedName>
    <definedName name="Z_41399769_9A28_4D83_9C17_C32305447636_.wvu.PrintArea" localSheetId="1" hidden="1">'Risk Register (RR)'!$A$1:$X$24</definedName>
    <definedName name="Z_41399769_9A28_4D83_9C17_C32305447636_.wvu.PrintTitles" localSheetId="1" hidden="1">'Risk Register (RR)'!$14:$16</definedName>
    <definedName name="Z_6172FE05_BEB2_40B7_9CCB_487F82C48C42_.wvu.FilterData" localSheetId="1" hidden="1">'Risk Register (RR)'!$A$16:$X$24</definedName>
    <definedName name="Z_6E5389DA_A58C_4131_8F89_A66878F8B17E_.wvu.FilterData" localSheetId="1" hidden="1">'Risk Register (RR)'!$A$16:$X$24</definedName>
    <definedName name="Z_758B16EF_5CA2_49E4_950C_3E5BC8C300FE_.wvu.FilterData" localSheetId="1" hidden="1">'Risk Register (RR)'!$A$16:$X$24</definedName>
    <definedName name="Z_7EFDF0A2_7E3E_4B9F_9440_29CD84D3CE32_.wvu.FilterData" localSheetId="1" hidden="1">'Risk Register (RR)'!$B$14:$I$24</definedName>
    <definedName name="Z_96740709_1182_46F2_98D1_F6BDCCE9BB35_.wvu.FilterData" localSheetId="1" hidden="1">'Risk Register (RR)'!$A$16:$X$24</definedName>
    <definedName name="Z_AE0E8A88_F082_4EB1_9347_7F4BDF3587A1_.wvu.Cols" localSheetId="1" hidden="1">'Risk Register (RR)'!#REF!,'Risk Register (RR)'!#REF!,'Risk Register (RR)'!#REF!</definedName>
    <definedName name="Z_AE0E8A88_F082_4EB1_9347_7F4BDF3587A1_.wvu.FilterData" localSheetId="1" hidden="1">'Risk Register (RR)'!$B$14:$I$24</definedName>
    <definedName name="Z_AE0E8A88_F082_4EB1_9347_7F4BDF3587A1_.wvu.PrintArea" localSheetId="1" hidden="1">'Risk Register (RR)'!$B$14:$X$24</definedName>
    <definedName name="Z_AE0E8A88_F082_4EB1_9347_7F4BDF3587A1_.wvu.PrintTitles" localSheetId="1" hidden="1">'Risk Register (RR)'!$14:$16</definedName>
    <definedName name="Z_C7AA0B93_8536_4A0F_918B_E1150DFF4452_.wvu.FilterData" localSheetId="1" hidden="1">'Risk Register (RR)'!$A$16:$X$24</definedName>
    <definedName name="Z_C7AA0B93_8536_4A0F_918B_E1150DFF4452_.wvu.PrintArea" localSheetId="1" hidden="1">'Risk Register (RR)'!$A$1:$X$24</definedName>
    <definedName name="Z_C7AA0B93_8536_4A0F_918B_E1150DFF4452_.wvu.PrintTitles" localSheetId="1" hidden="1">'Risk Register (RR)'!$14:$16</definedName>
    <definedName name="Z_CD3E8605_9DC2_41B7_BEF7_56AE5C9E3780_.wvu.FilterData" localSheetId="1" hidden="1">'Risk Register (RR)'!$A$16:$X$24</definedName>
    <definedName name="Z_D864C558_032D_4423_AB18_DBCDD4F7FBEA_.wvu.Cols" localSheetId="1" hidden="1">'Risk Register (RR)'!#REF!,'Risk Register (RR)'!#REF!,'Risk Register (RR)'!#REF!,'Risk Register (RR)'!#REF!</definedName>
    <definedName name="Z_D864C558_032D_4423_AB18_DBCDD4F7FBEA_.wvu.FilterData" localSheetId="1" hidden="1">'Risk Register (RR)'!$B$14:$I$24</definedName>
    <definedName name="Z_D864C558_032D_4423_AB18_DBCDD4F7FBEA_.wvu.PrintArea" localSheetId="1" hidden="1">'Risk Register (RR)'!$B$14:$X$24</definedName>
    <definedName name="Z_D864C558_032D_4423_AB18_DBCDD4F7FBEA_.wvu.PrintTitles" localSheetId="1" hidden="1">'Risk Register (RR)'!$14:$16</definedName>
    <definedName name="Z_DF728966_A70E_42AE_BDEA_A086DF318939_.wvu.Cols" localSheetId="1" hidden="1">'Risk Register (RR)'!#REF!,'Risk Register (RR)'!#REF!</definedName>
    <definedName name="Z_DF728966_A70E_42AE_BDEA_A086DF318939_.wvu.FilterData" localSheetId="1" hidden="1">'Risk Register (RR)'!$B$14:$I$24</definedName>
    <definedName name="Z_DF728966_A70E_42AE_BDEA_A086DF318939_.wvu.PrintArea" localSheetId="1" hidden="1">'Risk Register (RR)'!$B$14:$X$24</definedName>
    <definedName name="Z_DF728966_A70E_42AE_BDEA_A086DF318939_.wvu.PrintTitles" localSheetId="1" hidden="1">'Risk Register (RR)'!$14:$16</definedName>
    <definedName name="Z_EE701ACE_F7BE_48A2_9D45_E05A84BDEA63_.wvu.FilterData" localSheetId="1" hidden="1">'Risk Register (RR)'!$B$14:$I$24</definedName>
    <definedName name="Z_FEF8F16A_AD18_4737_999D_0E086ECFFA3C_.wvu.FilterData" localSheetId="1" hidden="1">'Risk Register (RR)'!$B$14:$I$24</definedName>
  </definedNames>
  <calcPr calcId="191029"/>
  <customWorkbookViews>
    <customWorkbookView name="Hughes, Martin - Personal View" guid="{C7AA0B93-8536-4A0F-918B-E1150DFF4452}" mergeInterval="0" personalView="1" maximized="1" xWindow="-8" yWindow="-8" windowWidth="1936" windowHeight="1056" tabRatio="767" activeSheetId="4"/>
    <customWorkbookView name="Kilfeather-Hughes, Michele - Personal View" guid="{41399769-9A28-4D83-9C17-C32305447636}" mergeInterval="0" personalView="1" maximized="1" xWindow="-8" yWindow="-8" windowWidth="1936" windowHeight="1056" tabRatio="767" activeSheetId="2"/>
    <customWorkbookView name="Michele Kilfeather-Hughes - Personal View" guid="{0687DB25-2AF2-4E86-AEDA-3E3E7B0935E3}" mergeInterval="0" personalView="1" maximized="1" xWindow="-8" yWindow="-8" windowWidth="1616" windowHeight="876" tabRatio="878" activeSheetId="1"/>
    <customWorkbookView name="mphughes - Personal View" guid="{D864C558-032D-4423-AB18-DBCDD4F7FBEA}" mergeInterval="0" personalView="1" maximized="1" xWindow="1" yWindow="1" windowWidth="1440" windowHeight="637" activeSheetId="1"/>
    <customWorkbookView name="makilfea - Personal View" guid="{DE4FA615-53F6-46CD-85ED-36610C651A6E}" mergeInterval="0" personalView="1" maximized="1" xWindow="1" yWindow="1" windowWidth="1280" windowHeight="678" activeSheetId="4"/>
    <customWorkbookView name="mwhittak - Personal View" guid="{DF728966-A70E-42AE-BDEA-A086DF318939}" mergeInterval="0" personalView="1" maximized="1" xWindow="1" yWindow="1" windowWidth="1024" windowHeight="529" activeSheetId="4"/>
    <customWorkbookView name="Michele Kilfeather - Personal View" guid="{AE0E8A88-F082-4EB1-9347-7F4BDF3587A1}" mergeInterval="0" personalView="1" maximized="1" xWindow="1272" yWindow="-8" windowWidth="1616" windowHeight="916" tabRatio="878" activeSheetId="1"/>
    <customWorkbookView name="Lee Emerson - Personal View" guid="{100F6BC7-2443-4D7B-950A-2A8639655771}" mergeInterval="0" personalView="1" maximized="1" xWindow="-8" yWindow="-8" windowWidth="1616" windowHeight="876" tabRatio="87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" i="1" l="1"/>
  <c r="N20" i="1"/>
  <c r="K20" i="1"/>
  <c r="R19" i="1" l="1"/>
  <c r="N19" i="1"/>
  <c r="K19" i="1"/>
  <c r="R18" i="1"/>
  <c r="N18" i="1"/>
  <c r="K18" i="1"/>
  <c r="N17" i="1"/>
  <c r="K17" i="1"/>
  <c r="L25" i="2" l="1"/>
  <c r="N19" i="2"/>
  <c r="N20" i="2"/>
  <c r="N21" i="2"/>
  <c r="N22" i="2"/>
  <c r="N23" i="2"/>
  <c r="L20" i="1" l="1"/>
  <c r="L17" i="1"/>
  <c r="L19" i="1"/>
  <c r="L18" i="1"/>
  <c r="S20" i="2"/>
  <c r="S19" i="2"/>
  <c r="S23" i="2"/>
  <c r="Q19" i="1" s="1"/>
  <c r="O23" i="2"/>
  <c r="S22" i="2"/>
  <c r="O21" i="2" s="1"/>
  <c r="S21" i="2"/>
  <c r="U19" i="1" l="1"/>
  <c r="Q17" i="1"/>
  <c r="O18" i="1"/>
  <c r="S18" i="1" s="1"/>
  <c r="Q23" i="2"/>
  <c r="P19" i="1" s="1"/>
  <c r="T19" i="1" s="1"/>
  <c r="O19" i="1"/>
  <c r="S19" i="1" s="1"/>
  <c r="O20" i="2"/>
  <c r="O20" i="1" s="1"/>
  <c r="S20" i="1" s="1"/>
  <c r="Q18" i="1"/>
  <c r="U18" i="1" s="1"/>
  <c r="O19" i="2"/>
  <c r="O17" i="1" s="1"/>
  <c r="S17" i="1" s="1"/>
  <c r="Q20" i="1"/>
  <c r="U20" i="1" s="1"/>
  <c r="Q19" i="2"/>
  <c r="P17" i="1" s="1"/>
  <c r="O22" i="2"/>
  <c r="Q22" i="2" s="1"/>
  <c r="Q21" i="2"/>
  <c r="P18" i="1" s="1"/>
  <c r="T18" i="1" s="1"/>
  <c r="Q20" i="2" l="1"/>
  <c r="P20" i="1" s="1"/>
  <c r="T20" i="1" s="1"/>
  <c r="S25" i="1"/>
  <c r="R17" i="1"/>
  <c r="U17" i="1" l="1"/>
  <c r="U25" i="1" s="1"/>
  <c r="T17" i="1"/>
  <c r="T25" i="1" s="1"/>
  <c r="T26" i="1" l="1"/>
  <c r="S15" i="1"/>
  <c r="T15" i="1" l="1"/>
  <c r="U15" i="1"/>
</calcChain>
</file>

<file path=xl/sharedStrings.xml><?xml version="1.0" encoding="utf-8"?>
<sst xmlns="http://schemas.openxmlformats.org/spreadsheetml/2006/main" count="213" uniqueCount="172">
  <si>
    <t>M</t>
  </si>
  <si>
    <t>SHE</t>
  </si>
  <si>
    <t>Min</t>
  </si>
  <si>
    <t>Max</t>
  </si>
  <si>
    <t>Technical</t>
  </si>
  <si>
    <t>%</t>
  </si>
  <si>
    <t>(P x CI)</t>
  </si>
  <si>
    <t>Most Likely</t>
  </si>
  <si>
    <t>H</t>
  </si>
  <si>
    <t>L</t>
  </si>
  <si>
    <t>VL</t>
  </si>
  <si>
    <t>VH</t>
  </si>
  <si>
    <t>PROBABILITY</t>
  </si>
  <si>
    <t xml:space="preserve">Min Cost </t>
  </si>
  <si>
    <t>Max Cost</t>
  </si>
  <si>
    <t>Risk</t>
  </si>
  <si>
    <t>Client</t>
  </si>
  <si>
    <t>Construction</t>
  </si>
  <si>
    <t>Environmental</t>
  </si>
  <si>
    <t>Programme</t>
  </si>
  <si>
    <t>Quality</t>
  </si>
  <si>
    <t>Reputation</t>
  </si>
  <si>
    <t>CATEGORY</t>
  </si>
  <si>
    <t>Opportunity</t>
  </si>
  <si>
    <t>Project Management</t>
  </si>
  <si>
    <t>Highways</t>
  </si>
  <si>
    <t>Structures</t>
  </si>
  <si>
    <t>Geotech</t>
  </si>
  <si>
    <t>Pending</t>
  </si>
  <si>
    <t>Residual</t>
  </si>
  <si>
    <t>Closed</t>
  </si>
  <si>
    <t>Review Date</t>
  </si>
  <si>
    <t>Status</t>
  </si>
  <si>
    <t>ID</t>
  </si>
  <si>
    <t>Register</t>
  </si>
  <si>
    <t>Resources</t>
  </si>
  <si>
    <t>Design / Scope Change</t>
  </si>
  <si>
    <t>Procurement</t>
  </si>
  <si>
    <t>Products / Materials</t>
  </si>
  <si>
    <t>The process of project risk review follows a 3-step process:</t>
  </si>
  <si>
    <t>What are the actions required?</t>
  </si>
  <si>
    <t>OWNER</t>
  </si>
  <si>
    <t xml:space="preserve">RISK </t>
  </si>
  <si>
    <t>RISK</t>
  </si>
  <si>
    <t>RANK</t>
  </si>
  <si>
    <t>DATE</t>
  </si>
  <si>
    <t>IDENTIFIED</t>
  </si>
  <si>
    <t>TECHNICAL</t>
  </si>
  <si>
    <t>DISCIPLINE</t>
  </si>
  <si>
    <t>RISK DESCRIPTION</t>
  </si>
  <si>
    <t>RISK
RATING</t>
  </si>
  <si>
    <t>RESPONSE</t>
  </si>
  <si>
    <t>CAT</t>
  </si>
  <si>
    <t>RISK PROCESS</t>
  </si>
  <si>
    <t>RISK REGISTER EXPLANATION</t>
  </si>
  <si>
    <t>ROLE</t>
  </si>
  <si>
    <t>Drainage &amp; Flooding</t>
  </si>
  <si>
    <t>Land Services</t>
  </si>
  <si>
    <t>Very Low</t>
  </si>
  <si>
    <t>Low</t>
  </si>
  <si>
    <t>Medium</t>
  </si>
  <si>
    <t>High</t>
  </si>
  <si>
    <t>Funding</t>
  </si>
  <si>
    <t>Statutory Authorities (inc. Statutory Undertakers)</t>
  </si>
  <si>
    <t>Approvals (Statutory / Overseeing Organisation)</t>
  </si>
  <si>
    <t>Programme / Budget</t>
  </si>
  <si>
    <t>Negligible</t>
  </si>
  <si>
    <t>(Mitigation [M] and/or Contingency [C])</t>
  </si>
  <si>
    <t>Health &amp; Safety</t>
  </si>
  <si>
    <t>HIGH RISK</t>
  </si>
  <si>
    <t>Unlikely</t>
  </si>
  <si>
    <t>Possible</t>
  </si>
  <si>
    <t>Probable</t>
  </si>
  <si>
    <t>Almost Certain</t>
  </si>
  <si>
    <t>MEDIUM RISK</t>
  </si>
  <si>
    <t xml:space="preserve">Low </t>
  </si>
  <si>
    <t xml:space="preserve">Medium </t>
  </si>
  <si>
    <t xml:space="preserve">High </t>
  </si>
  <si>
    <t>Very High</t>
  </si>
  <si>
    <t>LOW RISK</t>
  </si>
  <si>
    <t>&lt;5%</t>
  </si>
  <si>
    <t>6-20%</t>
  </si>
  <si>
    <t>21-50%</t>
  </si>
  <si>
    <t>51-80%</t>
  </si>
  <si>
    <t>&gt;80%</t>
  </si>
  <si>
    <t>&gt; 5%</t>
  </si>
  <si>
    <t>Major</t>
  </si>
  <si>
    <t>Very High / Showstopper</t>
  </si>
  <si>
    <t>3 to 5%</t>
  </si>
  <si>
    <t>Large</t>
  </si>
  <si>
    <t>1 to 3%</t>
  </si>
  <si>
    <t>Moderate</t>
  </si>
  <si>
    <t>0.5 to 1%</t>
  </si>
  <si>
    <t>Minor</t>
  </si>
  <si>
    <t>&lt; 0.5%</t>
  </si>
  <si>
    <t>Minimal</t>
  </si>
  <si>
    <t>Overall IMPACT</t>
  </si>
  <si>
    <t>Cost / time and quality may be affected differently by a single risk.   If overall risk is required, use the most severe affected component or give consideration to managing each separately.</t>
  </si>
  <si>
    <t xml:space="preserve"> IMPACT</t>
  </si>
  <si>
    <t>①</t>
  </si>
  <si>
    <t>②</t>
  </si>
  <si>
    <t>③</t>
  </si>
  <si>
    <t>④</t>
  </si>
  <si>
    <t>⑤</t>
  </si>
  <si>
    <t>Overall Risk = Impact x Probability</t>
  </si>
  <si>
    <t>CONSTRUCTION RISK VALUE</t>
  </si>
  <si>
    <t>REVIEW COMMENTS</t>
  </si>
  <si>
    <t>RISK MATRIX</t>
  </si>
  <si>
    <t>COST MATRIX</t>
  </si>
  <si>
    <t>COMPLETION OF RISK REGISTER</t>
  </si>
  <si>
    <t>COST IMPACT
 (£)</t>
  </si>
  <si>
    <t>PROBABILITY (RANK)</t>
  </si>
  <si>
    <t>IMPACT</t>
  </si>
  <si>
    <t>Min Cost 
% per CAT</t>
  </si>
  <si>
    <t>STEP 1</t>
  </si>
  <si>
    <t xml:space="preserve">STEP 2 </t>
  </si>
  <si>
    <t>STEP 3</t>
  </si>
  <si>
    <t>STEP 4</t>
  </si>
  <si>
    <t>STEP 5</t>
  </si>
  <si>
    <t>STEP 6</t>
  </si>
  <si>
    <t>STEP 7</t>
  </si>
  <si>
    <t xml:space="preserve">STEP 8 </t>
  </si>
  <si>
    <t>STEP 9</t>
  </si>
  <si>
    <t xml:space="preserve">STEP 10 </t>
  </si>
  <si>
    <t>Average Cost 
% per CAT</t>
  </si>
  <si>
    <t>Max Cost 
% per CAT</t>
  </si>
  <si>
    <t>/ OPPORTUNITY</t>
  </si>
  <si>
    <t>Contractor</t>
  </si>
  <si>
    <r>
      <t xml:space="preserve">(Describe Cost, Programme &amp; Quality Impacts)
</t>
    </r>
    <r>
      <rPr>
        <i/>
        <sz val="8"/>
        <rFont val="Lucida Sans"/>
        <family val="2"/>
      </rPr>
      <t xml:space="preserve">Note: </t>
    </r>
    <r>
      <rPr>
        <b/>
        <i/>
        <sz val="8"/>
        <rFont val="Lucida Sans"/>
        <family val="2"/>
      </rPr>
      <t>Qualitative</t>
    </r>
    <r>
      <rPr>
        <i/>
        <sz val="8"/>
        <rFont val="Lucida Sans"/>
        <family val="2"/>
      </rPr>
      <t xml:space="preserve"> Costs associated with review contain within Initial Risk Exposure and Residual Risk Exposure</t>
    </r>
  </si>
  <si>
    <t>Project Risk Matrix</t>
  </si>
  <si>
    <t>Project Title:</t>
  </si>
  <si>
    <t>Current Project Phase:</t>
  </si>
  <si>
    <t>Date:</t>
  </si>
  <si>
    <t>Project Risk Register</t>
  </si>
  <si>
    <r>
      <t xml:space="preserve">RISK REGISTER DROP DOWN MENUs </t>
    </r>
    <r>
      <rPr>
        <sz val="12"/>
        <color rgb="FF3C0A82"/>
        <rFont val="Lucida Sans"/>
        <family val="2"/>
      </rPr>
      <t xml:space="preserve">TAB : </t>
    </r>
    <r>
      <rPr>
        <b/>
        <sz val="12"/>
        <color rgb="FF3C0A82"/>
        <rFont val="Lucida Sans"/>
        <family val="2"/>
      </rPr>
      <t>Risk Register (RR)</t>
    </r>
  </si>
  <si>
    <r>
      <t xml:space="preserve">RISK OWNER
</t>
    </r>
    <r>
      <rPr>
        <b/>
        <i/>
        <sz val="8"/>
        <color theme="0"/>
        <rFont val="Lucida Sans"/>
        <family val="2"/>
      </rPr>
      <t>(Column D)</t>
    </r>
  </si>
  <si>
    <r>
      <t xml:space="preserve">CATEGORY
</t>
    </r>
    <r>
      <rPr>
        <b/>
        <i/>
        <sz val="8"/>
        <color theme="0"/>
        <rFont val="Lucida Sans"/>
        <family val="2"/>
      </rPr>
      <t>(Column E)</t>
    </r>
  </si>
  <si>
    <r>
      <t xml:space="preserve">SEVERITY CATEGORY
</t>
    </r>
    <r>
      <rPr>
        <i/>
        <sz val="8"/>
        <rFont val="Lucida Sans"/>
        <family val="2"/>
      </rPr>
      <t>(See TAB : Risk Process_RR Explanation)</t>
    </r>
  </si>
  <si>
    <r>
      <t xml:space="preserve">RISK OR OPPORTUNITY
</t>
    </r>
    <r>
      <rPr>
        <b/>
        <i/>
        <sz val="8"/>
        <color theme="0"/>
        <rFont val="Lucida Sans"/>
        <family val="2"/>
      </rPr>
      <t>(Column F)</t>
    </r>
  </si>
  <si>
    <r>
      <t xml:space="preserve">TECHNICAL DISCIPLINE
</t>
    </r>
    <r>
      <rPr>
        <b/>
        <i/>
        <sz val="8"/>
        <color theme="0"/>
        <rFont val="Lucida Sans"/>
        <family val="2"/>
      </rPr>
      <t>(Column G)</t>
    </r>
  </si>
  <si>
    <r>
      <t xml:space="preserve">STATUS
</t>
    </r>
    <r>
      <rPr>
        <b/>
        <i/>
        <sz val="8"/>
        <color theme="0"/>
        <rFont val="Lucida Sans"/>
        <family val="2"/>
      </rPr>
      <t>(Column AG)</t>
    </r>
  </si>
  <si>
    <r>
      <rPr>
        <b/>
        <i/>
        <sz val="11"/>
        <color rgb="FF000000"/>
        <rFont val="Lucida Sans"/>
        <family val="2"/>
      </rPr>
      <t>Identification</t>
    </r>
    <r>
      <rPr>
        <sz val="11"/>
        <color rgb="FF000000"/>
        <rFont val="Lucida Sans"/>
        <family val="2"/>
      </rPr>
      <t xml:space="preserve"> – what might go wrong?</t>
    </r>
  </si>
  <si>
    <r>
      <rPr>
        <b/>
        <i/>
        <sz val="11"/>
        <color rgb="FF000000"/>
        <rFont val="Lucida Sans"/>
        <family val="2"/>
      </rPr>
      <t>Assessment</t>
    </r>
    <r>
      <rPr>
        <sz val="11"/>
        <color rgb="FF000000"/>
        <rFont val="Lucida Sans"/>
        <family val="2"/>
      </rPr>
      <t xml:space="preserve"> – what is the likelihood and impact of each risk?</t>
    </r>
  </si>
  <si>
    <r>
      <rPr>
        <b/>
        <i/>
        <sz val="11"/>
        <color rgb="FF000000"/>
        <rFont val="Lucida Sans"/>
        <family val="2"/>
      </rPr>
      <t>Management</t>
    </r>
    <r>
      <rPr>
        <sz val="11"/>
        <color rgb="FF000000"/>
        <rFont val="Lucida Sans"/>
        <family val="2"/>
      </rPr>
      <t xml:space="preserve"> – What are the mitigation measures and who will own the risk, client or contractor?</t>
    </r>
  </si>
  <si>
    <r>
      <t xml:space="preserve">Please note within TAB : </t>
    </r>
    <r>
      <rPr>
        <b/>
        <sz val="10"/>
        <rFont val="Lucida Sans"/>
        <family val="2"/>
      </rPr>
      <t>Risk Register</t>
    </r>
    <r>
      <rPr>
        <sz val="10"/>
        <rFont val="Lucida Sans"/>
        <family val="2"/>
      </rPr>
      <t xml:space="preserve"> </t>
    </r>
    <r>
      <rPr>
        <b/>
        <sz val="10"/>
        <rFont val="Lucida Sans"/>
        <family val="2"/>
      </rPr>
      <t>(RR)</t>
    </r>
    <r>
      <rPr>
        <sz val="10"/>
        <rFont val="Lucida Sans"/>
        <family val="2"/>
      </rPr>
      <t xml:space="preserve"> - there are comments added to the cells to provide additional guidance when completing</t>
    </r>
  </si>
  <si>
    <r>
      <t xml:space="preserve">Prob
</t>
    </r>
    <r>
      <rPr>
        <b/>
        <i/>
        <sz val="8"/>
        <color theme="0"/>
        <rFont val="Lucida Sans"/>
        <family val="2"/>
      </rPr>
      <t>(Average)</t>
    </r>
  </si>
  <si>
    <r>
      <t>Cost as % of Project cost</t>
    </r>
    <r>
      <rPr>
        <sz val="10"/>
        <rFont val="Lucida Sans"/>
        <family val="2"/>
      </rPr>
      <t xml:space="preserve"> (not just fees) </t>
    </r>
  </si>
  <si>
    <t>Base Cost Estimate (Construction, Preparation &amp; Administration and Traffic Management)</t>
  </si>
  <si>
    <r>
      <t xml:space="preserve">Define the project </t>
    </r>
    <r>
      <rPr>
        <i/>
        <sz val="11"/>
        <color rgb="FF3C0A82"/>
        <rFont val="Lucida Sans"/>
        <family val="2"/>
      </rPr>
      <t>COST MATRIX</t>
    </r>
    <r>
      <rPr>
        <i/>
        <sz val="11"/>
        <color rgb="FFFF0000"/>
        <rFont val="Lucida Sans"/>
        <family val="2"/>
      </rPr>
      <t xml:space="preserve"> </t>
    </r>
    <r>
      <rPr>
        <sz val="11"/>
        <rFont val="Lucida Sans"/>
        <family val="2"/>
      </rPr>
      <t>and update the tables opposite accordingly. (Update U26)</t>
    </r>
  </si>
  <si>
    <r>
      <t xml:space="preserve">Identify </t>
    </r>
    <r>
      <rPr>
        <i/>
        <sz val="11"/>
        <color rgb="FF3C0A82"/>
        <rFont val="Lucida Sans"/>
        <family val="2"/>
      </rPr>
      <t>Review Stages,</t>
    </r>
    <r>
      <rPr>
        <sz val="11"/>
        <rFont val="Lucida Sans"/>
        <family val="2"/>
      </rPr>
      <t xml:space="preserve"> when project risks will be reviewed and @Risk Run</t>
    </r>
  </si>
  <si>
    <r>
      <t xml:space="preserve">Identify the project </t>
    </r>
    <r>
      <rPr>
        <i/>
        <sz val="11"/>
        <color rgb="FF3C0A82"/>
        <rFont val="Lucida Sans"/>
        <family val="2"/>
      </rPr>
      <t>Risk Owners</t>
    </r>
    <r>
      <rPr>
        <i/>
        <sz val="11"/>
        <color rgb="FFFF0000"/>
        <rFont val="Lucida Sans"/>
        <family val="2"/>
      </rPr>
      <t xml:space="preserve"> </t>
    </r>
    <r>
      <rPr>
        <sz val="11"/>
        <rFont val="Lucida Sans"/>
        <family val="2"/>
      </rPr>
      <t xml:space="preserve">and update TAB: </t>
    </r>
    <r>
      <rPr>
        <b/>
        <sz val="11"/>
        <rFont val="Lucida Sans"/>
        <family val="2"/>
      </rPr>
      <t>RR_Drop Downs</t>
    </r>
    <r>
      <rPr>
        <sz val="11"/>
        <rFont val="Lucida Sans"/>
        <family val="2"/>
      </rPr>
      <t xml:space="preserve"> accordingly.</t>
    </r>
  </si>
  <si>
    <r>
      <t xml:space="preserve">Identify the project </t>
    </r>
    <r>
      <rPr>
        <i/>
        <sz val="11"/>
        <color rgb="FF3C0A82"/>
        <rFont val="Lucida Sans"/>
        <family val="2"/>
      </rPr>
      <t>Categories</t>
    </r>
    <r>
      <rPr>
        <sz val="11"/>
        <rFont val="Lucida Sans"/>
        <family val="2"/>
      </rPr>
      <t xml:space="preserve"> to which each risk will be assigned and update TAB: </t>
    </r>
    <r>
      <rPr>
        <b/>
        <sz val="11"/>
        <rFont val="Lucida Sans"/>
        <family val="2"/>
      </rPr>
      <t>RR_Drop Downs</t>
    </r>
    <r>
      <rPr>
        <sz val="11"/>
        <rFont val="Lucida Sans"/>
        <family val="2"/>
      </rPr>
      <t xml:space="preserve"> accordingly.</t>
    </r>
  </si>
  <si>
    <r>
      <t>Identify each risk and complete the</t>
    </r>
    <r>
      <rPr>
        <i/>
        <sz val="11"/>
        <color rgb="FFFF0000"/>
        <rFont val="Lucida Sans"/>
        <family val="2"/>
      </rPr>
      <t xml:space="preserve"> </t>
    </r>
    <r>
      <rPr>
        <i/>
        <sz val="11"/>
        <color rgb="FF3C0A82"/>
        <rFont val="Lucida Sans"/>
        <family val="2"/>
      </rPr>
      <t>RISK DESCRIPTION</t>
    </r>
  </si>
  <si>
    <r>
      <t xml:space="preserve">Review the </t>
    </r>
    <r>
      <rPr>
        <i/>
        <sz val="11"/>
        <color rgb="FF3C0A82"/>
        <rFont val="Lucida Sans"/>
        <family val="2"/>
      </rPr>
      <t>INITIAL RISK EXPOSURE</t>
    </r>
    <r>
      <rPr>
        <sz val="11"/>
        <rFont val="Lucida Sans"/>
        <family val="2"/>
      </rPr>
      <t xml:space="preserve"> i.e. the worse case scenario pre- mitigation and continguency planning</t>
    </r>
  </si>
  <si>
    <r>
      <t xml:space="preserve">utilising the Risk Matrix to assign the Probability </t>
    </r>
    <r>
      <rPr>
        <i/>
        <sz val="11"/>
        <color rgb="FF3C0A82"/>
        <rFont val="Lucida Sans"/>
        <family val="2"/>
      </rPr>
      <t>RANK</t>
    </r>
    <r>
      <rPr>
        <i/>
        <sz val="11"/>
        <color rgb="FFFF0000"/>
        <rFont val="Lucida Sans"/>
        <family val="2"/>
      </rPr>
      <t xml:space="preserve"> </t>
    </r>
    <r>
      <rPr>
        <sz val="11"/>
        <rFont val="Lucida Sans"/>
        <family val="2"/>
      </rPr>
      <t xml:space="preserve">and the Cost Matrix to assign the </t>
    </r>
    <r>
      <rPr>
        <i/>
        <sz val="11"/>
        <color rgb="FF3C0A82"/>
        <rFont val="Lucida Sans"/>
        <family val="2"/>
      </rPr>
      <t>CAT</t>
    </r>
    <r>
      <rPr>
        <i/>
        <sz val="11"/>
        <color rgb="FFFF0000"/>
        <rFont val="Lucida Sans"/>
        <family val="2"/>
      </rPr>
      <t>.</t>
    </r>
  </si>
  <si>
    <r>
      <t xml:space="preserve">The applicable cells auto-populate and provide a </t>
    </r>
    <r>
      <rPr>
        <i/>
        <sz val="11"/>
        <color rgb="FF3C0A82"/>
        <rFont val="Lucida Sans"/>
        <family val="2"/>
      </rPr>
      <t>COST IMPACT</t>
    </r>
    <r>
      <rPr>
        <sz val="11"/>
        <rFont val="Lucida Sans"/>
        <family val="2"/>
      </rPr>
      <t xml:space="preserve"> along with a </t>
    </r>
    <r>
      <rPr>
        <i/>
        <sz val="11"/>
        <color rgb="FF3C0A82"/>
        <rFont val="Lucida Sans"/>
        <family val="2"/>
      </rPr>
      <t>RISK RATING</t>
    </r>
    <r>
      <rPr>
        <i/>
        <sz val="11"/>
        <color rgb="FFFF0000"/>
        <rFont val="Lucida Sans"/>
        <family val="2"/>
      </rPr>
      <t>.</t>
    </r>
  </si>
  <si>
    <r>
      <t xml:space="preserve">Complete the </t>
    </r>
    <r>
      <rPr>
        <i/>
        <sz val="11"/>
        <color rgb="FF3C0A82"/>
        <rFont val="Lucida Sans"/>
        <family val="2"/>
      </rPr>
      <t>RESPONSE</t>
    </r>
    <r>
      <rPr>
        <sz val="11"/>
        <rFont val="Lucida Sans"/>
        <family val="2"/>
      </rPr>
      <t xml:space="preserve"> column which details the proposed </t>
    </r>
    <r>
      <rPr>
        <i/>
        <sz val="11"/>
        <color rgb="FF3C0A82"/>
        <rFont val="Lucida Sans"/>
        <family val="2"/>
      </rPr>
      <t>Mitigation</t>
    </r>
    <r>
      <rPr>
        <sz val="11"/>
        <rFont val="Lucida Sans"/>
        <family val="2"/>
      </rPr>
      <t xml:space="preserve"> and </t>
    </r>
    <r>
      <rPr>
        <i/>
        <sz val="11"/>
        <color rgb="FF3C0A82"/>
        <rFont val="Lucida Sans"/>
        <family val="2"/>
      </rPr>
      <t>Contingencies</t>
    </r>
    <r>
      <rPr>
        <sz val="11"/>
        <rFont val="Lucida Sans"/>
        <family val="2"/>
      </rPr>
      <t xml:space="preserve"> to be applied in order to reduce the Risk.</t>
    </r>
  </si>
  <si>
    <r>
      <t xml:space="preserve">Once the </t>
    </r>
    <r>
      <rPr>
        <i/>
        <sz val="11"/>
        <color rgb="FF3C0A82"/>
        <rFont val="Lucida Sans"/>
        <family val="2"/>
      </rPr>
      <t>RESPONSE</t>
    </r>
    <r>
      <rPr>
        <sz val="11"/>
        <rFont val="Lucida Sans"/>
        <family val="2"/>
      </rPr>
      <t xml:space="preserve"> is completed review the </t>
    </r>
    <r>
      <rPr>
        <i/>
        <sz val="11"/>
        <color rgb="FF3C0A82"/>
        <rFont val="Lucida Sans"/>
        <family val="2"/>
      </rPr>
      <t>RESIDUAL RISK EXPOSURE</t>
    </r>
    <r>
      <rPr>
        <sz val="11"/>
        <rFont val="Lucida Sans"/>
        <family val="2"/>
      </rPr>
      <t xml:space="preserve">. Again using the Risk Matrix to assign the Probability </t>
    </r>
    <r>
      <rPr>
        <i/>
        <sz val="11"/>
        <color rgb="FF3C0A82"/>
        <rFont val="Lucida Sans"/>
        <family val="2"/>
      </rPr>
      <t>RANK</t>
    </r>
    <r>
      <rPr>
        <sz val="11"/>
        <rFont val="Lucida Sans"/>
        <family val="2"/>
      </rPr>
      <t xml:space="preserve"> and the Cost Matrix to assign the </t>
    </r>
    <r>
      <rPr>
        <i/>
        <sz val="11"/>
        <color rgb="FF3C0A82"/>
        <rFont val="Lucida Sans"/>
        <family val="2"/>
      </rPr>
      <t>CAT.</t>
    </r>
  </si>
  <si>
    <r>
      <t xml:space="preserve">Assign a </t>
    </r>
    <r>
      <rPr>
        <i/>
        <sz val="11"/>
        <color rgb="FF3C0A82"/>
        <rFont val="Lucida Sans"/>
        <family val="2"/>
      </rPr>
      <t>RISK OWNER</t>
    </r>
    <r>
      <rPr>
        <sz val="11"/>
        <rFont val="Lucida Sans"/>
        <family val="2"/>
      </rPr>
      <t xml:space="preserve">, who will be responsible for ensuring the applicable actions defined in the </t>
    </r>
    <r>
      <rPr>
        <i/>
        <sz val="11"/>
        <color rgb="FF3C0A82"/>
        <rFont val="Lucida Sans"/>
        <family val="2"/>
      </rPr>
      <t>RESPONSE</t>
    </r>
    <r>
      <rPr>
        <sz val="11"/>
        <rFont val="Lucida Sans"/>
        <family val="2"/>
      </rPr>
      <t xml:space="preserve"> column are undertaken.</t>
    </r>
  </si>
  <si>
    <r>
      <t xml:space="preserve">Agree </t>
    </r>
    <r>
      <rPr>
        <i/>
        <sz val="11"/>
        <color rgb="FF3C0A82"/>
        <rFont val="Lucida Sans"/>
        <family val="2"/>
      </rPr>
      <t>STATUS</t>
    </r>
    <r>
      <rPr>
        <sz val="11"/>
        <color rgb="FF3C0A82"/>
        <rFont val="Lucida Sans"/>
        <family val="2"/>
      </rPr>
      <t xml:space="preserve"> </t>
    </r>
    <r>
      <rPr>
        <sz val="11"/>
        <rFont val="Lucida Sans"/>
        <family val="2"/>
      </rPr>
      <t xml:space="preserve">with Client and assign a </t>
    </r>
    <r>
      <rPr>
        <i/>
        <sz val="11"/>
        <color rgb="FF3C0A82"/>
        <rFont val="Lucida Sans"/>
        <family val="2"/>
      </rPr>
      <t>REVIEW DATE</t>
    </r>
    <r>
      <rPr>
        <sz val="11"/>
        <rFont val="Lucida Sans"/>
        <family val="2"/>
      </rPr>
      <t xml:space="preserve"> for each Risk.</t>
    </r>
  </si>
  <si>
    <t>Capital Cost Estimate (Construction, Preparation &amp; Administration and Traffic Management):</t>
  </si>
  <si>
    <t xml:space="preserve">Cumulative Risk Value: </t>
  </si>
  <si>
    <t>Average Cumulative Risk:</t>
  </si>
  <si>
    <t>RISK EXPOSURE</t>
  </si>
  <si>
    <t xml:space="preserve">Project / Contract Code: </t>
  </si>
  <si>
    <t>TBC</t>
  </si>
  <si>
    <t>SA to list probability rank (1-5: 5 been the highest)</t>
  </si>
  <si>
    <t>Note, Costs will default across once probability &amp; risk exposure is confirmed</t>
  </si>
  <si>
    <t>SA to list risk exposure rank (1-5: 5 been the highest)</t>
  </si>
  <si>
    <t>Phase 3 - Preliminary Design</t>
  </si>
  <si>
    <t>Phase 4 - Statutory Process</t>
  </si>
  <si>
    <t>Phase 5 - Detailed Design and Procurement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</si>
</sst>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_-[$£-809]* #,##0.00_-;\-[$£-809]* #,##0.00_-;_-[$£-809]* &quot;-&quot;??_-;_-@_-"/>
    <numFmt numFmtId="166" formatCode="_-[$€-2]\ * #,##0_-;\-[$€-2]\ * #,##0_-;_-[$€-2]\ * &quot;-&quot;_-;_-@_-"/>
    <numFmt numFmtId="167" formatCode="_-[$€-2]\ * #,##0.00_-;\-[$€-2]\ * #,##0.00_-;_-[$€-2]\ * &quot;-&quot;??_-;_-@_-"/>
  </numFmts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Lucida Sans"/>
      <family val="2"/>
    </font>
    <font>
      <sz val="11"/>
      <name val="Lucida Sans"/>
      <family val="2"/>
    </font>
    <font>
      <b/>
      <sz val="11"/>
      <color rgb="FF002060"/>
      <name val="Lucida Sans"/>
      <family val="2"/>
    </font>
    <font>
      <b/>
      <sz val="12"/>
      <name val="Lucida Sans"/>
      <family val="2"/>
    </font>
    <font>
      <b/>
      <sz val="12"/>
      <color theme="0"/>
      <name val="Lucida Sans"/>
      <family val="2"/>
    </font>
    <font>
      <sz val="10"/>
      <name val="Lucida Sans"/>
      <family val="2"/>
    </font>
    <font>
      <i/>
      <sz val="11"/>
      <name val="Lucida Sans"/>
      <family val="2"/>
    </font>
    <font>
      <i/>
      <sz val="8"/>
      <name val="Lucida Sans"/>
      <family val="2"/>
    </font>
    <font>
      <b/>
      <i/>
      <sz val="8"/>
      <name val="Lucida Sans"/>
      <family val="2"/>
    </font>
    <font>
      <sz val="12"/>
      <name val="Lucida Sans"/>
      <family val="2"/>
    </font>
    <font>
      <sz val="12"/>
      <color theme="0"/>
      <name val="Lucida Sans"/>
      <family val="2"/>
    </font>
    <font>
      <b/>
      <u/>
      <sz val="12"/>
      <name val="Lucida Sans"/>
      <family val="2"/>
    </font>
    <font>
      <b/>
      <sz val="12"/>
      <color rgb="FF3C0A82"/>
      <name val="Lucida Sans"/>
      <family val="2"/>
    </font>
    <font>
      <sz val="12"/>
      <color rgb="FF3C0A82"/>
      <name val="Lucida Sans"/>
      <family val="2"/>
    </font>
    <font>
      <b/>
      <sz val="10"/>
      <color theme="0"/>
      <name val="Lucida Sans"/>
      <family val="2"/>
    </font>
    <font>
      <b/>
      <i/>
      <sz val="8"/>
      <color theme="0"/>
      <name val="Lucida Sans"/>
      <family val="2"/>
    </font>
    <font>
      <b/>
      <sz val="10"/>
      <name val="Lucida Sans"/>
      <family val="2"/>
    </font>
    <font>
      <b/>
      <sz val="14"/>
      <color rgb="FF3C0A82"/>
      <name val="Lucida Sans"/>
      <family val="2"/>
    </font>
    <font>
      <sz val="11"/>
      <color rgb="FF000000"/>
      <name val="Lucida Sans"/>
      <family val="2"/>
    </font>
    <font>
      <b/>
      <i/>
      <sz val="11"/>
      <color rgb="FF000000"/>
      <name val="Lucida Sans"/>
      <family val="2"/>
    </font>
    <font>
      <sz val="10"/>
      <color theme="0" tint="-0.499984740745262"/>
      <name val="Lucida Sans"/>
      <family val="2"/>
    </font>
    <font>
      <u/>
      <sz val="10"/>
      <color theme="10"/>
      <name val="Lucida Sans"/>
      <family val="2"/>
    </font>
    <font>
      <b/>
      <sz val="12"/>
      <color rgb="FFF9423A"/>
      <name val="Lucida Sans"/>
      <family val="2"/>
    </font>
    <font>
      <b/>
      <i/>
      <sz val="12"/>
      <color rgb="FFF9423A"/>
      <name val="Lucida Sans"/>
      <family val="2"/>
    </font>
    <font>
      <b/>
      <sz val="11"/>
      <color rgb="FFF9423A"/>
      <name val="Lucida Sans"/>
      <family val="2"/>
    </font>
    <font>
      <b/>
      <sz val="11"/>
      <color theme="0"/>
      <name val="Lucida Sans"/>
      <family val="2"/>
    </font>
    <font>
      <b/>
      <sz val="14"/>
      <color indexed="33"/>
      <name val="Lucida Sans"/>
      <family val="2"/>
    </font>
    <font>
      <sz val="10"/>
      <color rgb="FF002060"/>
      <name val="Lucida Sans"/>
      <family val="2"/>
    </font>
    <font>
      <b/>
      <sz val="10"/>
      <color indexed="9"/>
      <name val="Lucida Sans"/>
      <family val="2"/>
    </font>
    <font>
      <b/>
      <sz val="12"/>
      <color indexed="9"/>
      <name val="Lucida Sans"/>
      <family val="2"/>
    </font>
    <font>
      <sz val="8"/>
      <name val="Lucida Sans"/>
      <family val="2"/>
    </font>
    <font>
      <sz val="9"/>
      <name val="Lucida Sans"/>
      <family val="2"/>
    </font>
    <font>
      <sz val="9"/>
      <color rgb="FF002060"/>
      <name val="Lucida Sans"/>
      <family val="2"/>
    </font>
    <font>
      <i/>
      <sz val="11"/>
      <color rgb="FFFF0000"/>
      <name val="Lucida Sans"/>
      <family val="2"/>
    </font>
    <font>
      <i/>
      <sz val="10"/>
      <color rgb="FFFF0000"/>
      <name val="Lucida Sans"/>
      <family val="2"/>
    </font>
    <font>
      <b/>
      <i/>
      <sz val="12"/>
      <color rgb="FF3C0A82"/>
      <name val="Lucida Sans"/>
      <family val="2"/>
    </font>
    <font>
      <i/>
      <sz val="11"/>
      <color rgb="FF3C0A82"/>
      <name val="Lucida Sans"/>
      <family val="2"/>
    </font>
    <font>
      <sz val="11"/>
      <color rgb="FF3C0A82"/>
      <name val="Lucida Sans"/>
      <family val="2"/>
    </font>
    <font>
      <u/>
      <sz val="11"/>
      <color theme="10"/>
      <name val="Calibri"/>
      <family val="2"/>
      <scheme val="minor"/>
    </font>
    <font>
      <b/>
      <sz val="11"/>
      <color theme="4"/>
      <name val="Lucida Sans"/>
      <family val="2"/>
    </font>
    <font>
      <b/>
      <sz val="11"/>
      <color theme="4"/>
      <name val="Calibri"/>
      <family val="2"/>
      <scheme val="minor"/>
    </font>
    <font>
      <sz val="11"/>
      <color theme="4"/>
      <name val="Lucida Sans"/>
      <family val="2"/>
    </font>
    <font>
      <b/>
      <u/>
      <sz val="12"/>
      <color theme="4"/>
      <name val="Lucida Sans"/>
      <family val="2"/>
    </font>
    <font>
      <sz val="10"/>
      <color theme="4"/>
      <name val="Lucida Sans"/>
      <family val="2"/>
    </font>
    <font>
      <sz val="10"/>
      <color theme="4"/>
      <name val="Calibri"/>
      <family val="2"/>
      <scheme val="minor"/>
    </font>
    <font>
      <sz val="10"/>
      <color theme="4"/>
      <name val="Arial"/>
      <family val="2"/>
    </font>
    <font>
      <sz val="10"/>
      <name val="Arial"/>
      <family val="2"/>
    </font>
    <font>
      <b/>
      <sz val="11"/>
      <color theme="1"/>
      <name val="Lucida Sans"/>
      <family val="2"/>
    </font>
    <font>
      <sz val="11"/>
      <color theme="1"/>
      <name val="Lucida Sans"/>
      <family val="2"/>
    </font>
    <font>
      <sz val="11"/>
      <color rgb="FFFF0000"/>
      <name val="Lucida Sans"/>
      <family val="2"/>
    </font>
    <font>
      <b/>
      <sz val="12"/>
      <color rgb="FFFF0000"/>
      <name val="Lucida Sans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AAE7"/>
        <bgColor indexed="64"/>
      </patternFill>
    </fill>
    <fill>
      <patternFill patternType="solid">
        <fgColor rgb="FF3C0A8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 style="thin">
        <color theme="0" tint="-0.24994659260841701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 tint="0.499984740745262"/>
      </right>
      <top style="thin">
        <color theme="1" tint="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 tint="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1" tint="0.499984740745262"/>
      </right>
      <top style="thin">
        <color theme="0" tint="-0.24994659260841701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rgb="FF3C0A82"/>
      </left>
      <right/>
      <top style="medium">
        <color rgb="FF3C0A82"/>
      </top>
      <bottom/>
      <diagonal/>
    </border>
    <border>
      <left/>
      <right/>
      <top style="medium">
        <color rgb="FF3C0A82"/>
      </top>
      <bottom/>
      <diagonal/>
    </border>
    <border>
      <left/>
      <right style="medium">
        <color rgb="FF3C0A82"/>
      </right>
      <top style="medium">
        <color rgb="FF3C0A82"/>
      </top>
      <bottom/>
      <diagonal/>
    </border>
    <border>
      <left style="medium">
        <color rgb="FF3C0A82"/>
      </left>
      <right/>
      <top/>
      <bottom/>
      <diagonal/>
    </border>
    <border>
      <left/>
      <right style="medium">
        <color rgb="FF3C0A82"/>
      </right>
      <top/>
      <bottom/>
      <diagonal/>
    </border>
    <border>
      <left style="medium">
        <color rgb="FF3C0A82"/>
      </left>
      <right/>
      <top/>
      <bottom style="medium">
        <color rgb="FF3C0A82"/>
      </bottom>
      <diagonal/>
    </border>
    <border>
      <left/>
      <right/>
      <top/>
      <bottom style="medium">
        <color rgb="FF3C0A82"/>
      </bottom>
      <diagonal/>
    </border>
    <border>
      <left/>
      <right style="medium">
        <color rgb="FF3C0A82"/>
      </right>
      <top/>
      <bottom style="medium">
        <color rgb="FF3C0A8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5" fillId="0" borderId="0"/>
    <xf numFmtId="0" fontId="7" fillId="0" borderId="0"/>
    <xf numFmtId="9" fontId="5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" fillId="0" borderId="0"/>
    <xf numFmtId="43" fontId="55" fillId="0" borderId="0" applyFont="0" applyFill="0" applyBorder="0" applyAlignment="0" applyProtection="0"/>
  </cellStyleXfs>
  <cellXfs count="236">
    <xf numFmtId="0" fontId="0" fillId="0" borderId="0" xfId="0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1" fillId="0" borderId="0" xfId="1" applyFont="1"/>
    <xf numFmtId="0" fontId="10" fillId="0" borderId="0" xfId="1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top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14" fontId="10" fillId="0" borderId="8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9" fillId="0" borderId="8" xfId="1" applyFont="1" applyBorder="1" applyAlignment="1" applyProtection="1">
      <alignment horizontal="center" vertical="top" wrapText="1"/>
      <protection locked="0"/>
    </xf>
    <xf numFmtId="0" fontId="9" fillId="0" borderId="8" xfId="1" applyFont="1" applyBorder="1" applyAlignment="1">
      <alignment horizontal="center" vertical="top" wrapText="1"/>
    </xf>
    <xf numFmtId="9" fontId="9" fillId="0" borderId="8" xfId="3" applyFont="1" applyFill="1" applyBorder="1" applyAlignment="1" applyProtection="1">
      <alignment horizontal="center" vertical="top" wrapText="1"/>
    </xf>
    <xf numFmtId="0" fontId="10" fillId="0" borderId="8" xfId="0" applyFont="1" applyBorder="1" applyAlignment="1" applyProtection="1">
      <alignment horizontal="center" vertical="top" wrapText="1"/>
      <protection locked="0"/>
    </xf>
    <xf numFmtId="14" fontId="10" fillId="0" borderId="8" xfId="1" applyNumberFormat="1" applyFont="1" applyBorder="1" applyAlignment="1">
      <alignment horizontal="center" vertical="top" wrapText="1"/>
    </xf>
    <xf numFmtId="1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/>
    </xf>
    <xf numFmtId="0" fontId="13" fillId="8" borderId="7" xfId="0" applyFont="1" applyFill="1" applyBorder="1" applyAlignment="1">
      <alignment horizontal="center" wrapText="1"/>
    </xf>
    <xf numFmtId="0" fontId="13" fillId="8" borderId="3" xfId="0" applyFont="1" applyFill="1" applyBorder="1" applyAlignment="1">
      <alignment horizontal="center" vertical="top" wrapText="1"/>
    </xf>
    <xf numFmtId="0" fontId="19" fillId="8" borderId="5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top" wrapText="1"/>
    </xf>
    <xf numFmtId="0" fontId="13" fillId="8" borderId="7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center" vertical="top"/>
    </xf>
    <xf numFmtId="0" fontId="19" fillId="8" borderId="5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wrapText="1"/>
    </xf>
    <xf numFmtId="0" fontId="12" fillId="9" borderId="3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top" wrapText="1"/>
    </xf>
    <xf numFmtId="0" fontId="12" fillId="9" borderId="1" xfId="1" applyFont="1" applyFill="1" applyBorder="1" applyAlignment="1">
      <alignment horizontal="center" vertical="top" wrapText="1"/>
    </xf>
    <xf numFmtId="164" fontId="12" fillId="9" borderId="7" xfId="1" applyNumberFormat="1" applyFont="1" applyFill="1" applyBorder="1" applyAlignment="1">
      <alignment horizontal="center" wrapText="1"/>
    </xf>
    <xf numFmtId="0" fontId="18" fillId="9" borderId="3" xfId="0" applyFont="1" applyFill="1" applyBorder="1" applyAlignment="1">
      <alignment horizontal="center" vertical="top" wrapText="1"/>
    </xf>
    <xf numFmtId="0" fontId="19" fillId="9" borderId="1" xfId="1" applyFont="1" applyFill="1" applyBorder="1" applyAlignment="1">
      <alignment horizontal="center" vertical="top" wrapText="1"/>
    </xf>
    <xf numFmtId="0" fontId="13" fillId="9" borderId="1" xfId="1" applyFont="1" applyFill="1" applyBorder="1" applyAlignment="1">
      <alignment horizontal="center" vertical="top" wrapText="1"/>
    </xf>
    <xf numFmtId="0" fontId="20" fillId="0" borderId="0" xfId="0" applyFont="1" applyAlignment="1">
      <alignment vertical="center"/>
    </xf>
    <xf numFmtId="0" fontId="12" fillId="0" borderId="46" xfId="0" applyFont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center" vertical="center" wrapText="1"/>
    </xf>
    <xf numFmtId="0" fontId="21" fillId="0" borderId="0" xfId="0" applyFont="1"/>
    <xf numFmtId="0" fontId="14" fillId="0" borderId="0" xfId="0" applyFont="1"/>
    <xf numFmtId="2" fontId="23" fillId="8" borderId="1" xfId="0" applyNumberFormat="1" applyFont="1" applyFill="1" applyBorder="1" applyAlignment="1">
      <alignment horizontal="center" vertical="top" wrapText="1"/>
    </xf>
    <xf numFmtId="2" fontId="25" fillId="10" borderId="1" xfId="0" applyNumberFormat="1" applyFont="1" applyFill="1" applyBorder="1" applyAlignment="1">
      <alignment horizontal="center" vertical="top"/>
    </xf>
    <xf numFmtId="2" fontId="14" fillId="0" borderId="0" xfId="0" applyNumberFormat="1" applyFont="1" applyAlignment="1">
      <alignment vertical="top"/>
    </xf>
    <xf numFmtId="2" fontId="25" fillId="10" borderId="1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14" fillId="0" borderId="14" xfId="0" applyFont="1" applyBorder="1"/>
    <xf numFmtId="0" fontId="14" fillId="0" borderId="1" xfId="0" applyFont="1" applyBorder="1"/>
    <xf numFmtId="2" fontId="14" fillId="0" borderId="0" xfId="0" applyNumberFormat="1" applyFont="1"/>
    <xf numFmtId="2" fontId="14" fillId="0" borderId="14" xfId="0" applyNumberFormat="1" applyFont="1" applyBorder="1"/>
    <xf numFmtId="0" fontId="14" fillId="0" borderId="12" xfId="0" applyFont="1" applyBorder="1"/>
    <xf numFmtId="2" fontId="14" fillId="0" borderId="1" xfId="0" applyNumberFormat="1" applyFont="1" applyBorder="1"/>
    <xf numFmtId="0" fontId="14" fillId="0" borderId="0" xfId="0" applyFont="1" applyAlignment="1">
      <alignment horizontal="center" vertical="center"/>
    </xf>
    <xf numFmtId="0" fontId="14" fillId="0" borderId="8" xfId="0" applyFont="1" applyBorder="1"/>
    <xf numFmtId="2" fontId="14" fillId="0" borderId="12" xfId="0" applyNumberFormat="1" applyFont="1" applyBorder="1"/>
    <xf numFmtId="0" fontId="14" fillId="0" borderId="0" xfId="0" applyFont="1" applyAlignment="1">
      <alignment horizontal="center" vertical="center" wrapText="1"/>
    </xf>
    <xf numFmtId="0" fontId="26" fillId="0" borderId="0" xfId="0" applyFont="1"/>
    <xf numFmtId="0" fontId="27" fillId="0" borderId="0" xfId="0" applyFont="1" applyAlignment="1">
      <alignment horizontal="left" vertical="center" indent="1" readingOrder="1"/>
    </xf>
    <xf numFmtId="0" fontId="10" fillId="0" borderId="0" xfId="0" applyFont="1"/>
    <xf numFmtId="0" fontId="29" fillId="0" borderId="0" xfId="0" applyFont="1"/>
    <xf numFmtId="0" fontId="30" fillId="0" borderId="0" xfId="8" applyFont="1" applyFill="1" applyBorder="1" applyAlignment="1" applyProtection="1"/>
    <xf numFmtId="0" fontId="14" fillId="0" borderId="0" xfId="9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10" fillId="3" borderId="24" xfId="9" applyFont="1" applyFill="1" applyBorder="1" applyAlignment="1">
      <alignment horizontal="left" vertical="top" wrapText="1"/>
    </xf>
    <xf numFmtId="0" fontId="14" fillId="0" borderId="25" xfId="9" applyFont="1" applyBorder="1"/>
    <xf numFmtId="0" fontId="14" fillId="0" borderId="29" xfId="9" applyFont="1" applyBorder="1"/>
    <xf numFmtId="0" fontId="9" fillId="0" borderId="0" xfId="9" applyFont="1" applyAlignment="1">
      <alignment horizontal="center" vertical="center" wrapText="1"/>
    </xf>
    <xf numFmtId="0" fontId="10" fillId="4" borderId="15" xfId="9" applyFont="1" applyFill="1" applyBorder="1" applyAlignment="1">
      <alignment horizontal="left" vertical="top" wrapText="1"/>
    </xf>
    <xf numFmtId="0" fontId="14" fillId="0" borderId="26" xfId="9" applyFont="1" applyBorder="1"/>
    <xf numFmtId="0" fontId="14" fillId="0" borderId="17" xfId="9" applyFont="1" applyBorder="1" applyAlignment="1">
      <alignment horizontal="center" vertical="center" wrapText="1"/>
    </xf>
    <xf numFmtId="0" fontId="14" fillId="0" borderId="18" xfId="9" applyFont="1" applyBorder="1" applyAlignment="1">
      <alignment horizontal="center" vertical="center" wrapText="1"/>
    </xf>
    <xf numFmtId="0" fontId="14" fillId="0" borderId="33" xfId="9" applyFont="1" applyBorder="1" applyAlignment="1">
      <alignment horizontal="center" vertical="center" wrapText="1"/>
    </xf>
    <xf numFmtId="0" fontId="14" fillId="0" borderId="0" xfId="9" applyFont="1" applyAlignment="1">
      <alignment horizontal="center" vertical="center" wrapText="1"/>
    </xf>
    <xf numFmtId="164" fontId="25" fillId="0" borderId="0" xfId="9" applyNumberFormat="1" applyFont="1"/>
    <xf numFmtId="0" fontId="10" fillId="5" borderId="15" xfId="9" applyFont="1" applyFill="1" applyBorder="1" applyAlignment="1">
      <alignment horizontal="left" vertical="top" wrapText="1"/>
    </xf>
    <xf numFmtId="0" fontId="10" fillId="0" borderId="1" xfId="9" applyFont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/>
    </xf>
    <xf numFmtId="9" fontId="10" fillId="6" borderId="1" xfId="3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0" fontId="10" fillId="0" borderId="15" xfId="9" applyFont="1" applyBorder="1" applyAlignment="1">
      <alignment horizontal="left" vertical="top"/>
    </xf>
    <xf numFmtId="0" fontId="10" fillId="0" borderId="0" xfId="9" applyFont="1"/>
    <xf numFmtId="0" fontId="14" fillId="0" borderId="0" xfId="9" applyFont="1" applyAlignment="1">
      <alignment horizontal="center" vertical="center"/>
    </xf>
    <xf numFmtId="0" fontId="14" fillId="6" borderId="17" xfId="9" applyFont="1" applyFill="1" applyBorder="1" applyAlignment="1">
      <alignment horizontal="center" vertical="center" wrapText="1"/>
    </xf>
    <xf numFmtId="0" fontId="14" fillId="6" borderId="18" xfId="9" applyFont="1" applyFill="1" applyBorder="1" applyAlignment="1">
      <alignment horizontal="center" vertical="center" wrapText="1"/>
    </xf>
    <xf numFmtId="0" fontId="14" fillId="6" borderId="33" xfId="9" applyFont="1" applyFill="1" applyBorder="1" applyAlignment="1">
      <alignment horizontal="center" vertical="center" wrapText="1"/>
    </xf>
    <xf numFmtId="0" fontId="14" fillId="0" borderId="34" xfId="9" applyFont="1" applyBorder="1"/>
    <xf numFmtId="0" fontId="14" fillId="0" borderId="27" xfId="9" applyFont="1" applyBorder="1"/>
    <xf numFmtId="0" fontId="14" fillId="0" borderId="28" xfId="9" applyFont="1" applyBorder="1"/>
    <xf numFmtId="0" fontId="35" fillId="0" borderId="19" xfId="9" applyFont="1" applyBorder="1" applyAlignment="1">
      <alignment horizontal="center" vertical="center"/>
    </xf>
    <xf numFmtId="0" fontId="35" fillId="0" borderId="20" xfId="9" applyFont="1" applyBorder="1" applyAlignment="1">
      <alignment horizontal="center" vertical="center"/>
    </xf>
    <xf numFmtId="0" fontId="35" fillId="0" borderId="35" xfId="9" applyFont="1" applyBorder="1" applyAlignment="1">
      <alignment horizontal="center" vertical="center"/>
    </xf>
    <xf numFmtId="0" fontId="35" fillId="0" borderId="0" xfId="9" applyFont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0" fontId="36" fillId="0" borderId="0" xfId="0" applyFont="1"/>
    <xf numFmtId="0" fontId="14" fillId="0" borderId="21" xfId="9" applyFont="1" applyBorder="1" applyAlignment="1">
      <alignment horizontal="center" vertical="center" wrapText="1"/>
    </xf>
    <xf numFmtId="0" fontId="35" fillId="0" borderId="22" xfId="9" applyFont="1" applyBorder="1" applyAlignment="1">
      <alignment horizontal="center" vertical="center"/>
    </xf>
    <xf numFmtId="0" fontId="37" fillId="4" borderId="0" xfId="9" applyFont="1" applyFill="1" applyAlignment="1">
      <alignment horizontal="center" vertical="center" wrapText="1"/>
    </xf>
    <xf numFmtId="0" fontId="37" fillId="3" borderId="0" xfId="9" applyFont="1" applyFill="1" applyAlignment="1">
      <alignment horizontal="center" vertical="center" wrapText="1"/>
    </xf>
    <xf numFmtId="0" fontId="37" fillId="3" borderId="16" xfId="9" applyFont="1" applyFill="1" applyBorder="1" applyAlignment="1">
      <alignment horizontal="center" vertical="center" wrapText="1"/>
    </xf>
    <xf numFmtId="0" fontId="38" fillId="0" borderId="0" xfId="9" applyFont="1" applyAlignment="1">
      <alignment horizontal="center" vertical="center" wrapText="1"/>
    </xf>
    <xf numFmtId="164" fontId="25" fillId="0" borderId="0" xfId="9" applyNumberFormat="1" applyFont="1" applyAlignment="1">
      <alignment vertical="center"/>
    </xf>
    <xf numFmtId="0" fontId="14" fillId="0" borderId="0" xfId="9" applyFont="1" applyAlignment="1">
      <alignment vertical="center"/>
    </xf>
    <xf numFmtId="0" fontId="35" fillId="0" borderId="23" xfId="9" applyFont="1" applyBorder="1" applyAlignment="1">
      <alignment horizontal="center" vertical="center"/>
    </xf>
    <xf numFmtId="0" fontId="37" fillId="5" borderId="0" xfId="9" applyFont="1" applyFill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/>
    </xf>
    <xf numFmtId="0" fontId="37" fillId="4" borderId="16" xfId="9" applyFont="1" applyFill="1" applyBorder="1" applyAlignment="1">
      <alignment horizontal="center" vertical="center" wrapText="1"/>
    </xf>
    <xf numFmtId="165" fontId="14" fillId="0" borderId="0" xfId="0" applyNumberFormat="1" applyFont="1"/>
    <xf numFmtId="0" fontId="37" fillId="5" borderId="10" xfId="9" applyFont="1" applyFill="1" applyBorder="1" applyAlignment="1">
      <alignment horizontal="center" vertical="center" wrapText="1"/>
    </xf>
    <xf numFmtId="0" fontId="37" fillId="4" borderId="11" xfId="9" applyFont="1" applyFill="1" applyBorder="1" applyAlignment="1">
      <alignment horizontal="center" vertical="center" wrapText="1"/>
    </xf>
    <xf numFmtId="0" fontId="25" fillId="0" borderId="39" xfId="9" applyFont="1" applyBorder="1" applyAlignment="1">
      <alignment horizontal="center" vertical="center" wrapText="1"/>
    </xf>
    <xf numFmtId="0" fontId="25" fillId="0" borderId="40" xfId="9" applyFont="1" applyBorder="1" applyAlignment="1">
      <alignment horizontal="center" vertical="center" wrapText="1"/>
    </xf>
    <xf numFmtId="0" fontId="25" fillId="0" borderId="41" xfId="9" applyFont="1" applyBorder="1" applyAlignment="1">
      <alignment horizontal="center" vertical="center" wrapText="1"/>
    </xf>
    <xf numFmtId="0" fontId="40" fillId="0" borderId="0" xfId="9" applyFont="1" applyAlignment="1">
      <alignment horizontal="left" vertical="top" wrapText="1" indent="1"/>
    </xf>
    <xf numFmtId="0" fontId="41" fillId="0" borderId="0" xfId="9" applyFont="1" applyAlignment="1">
      <alignment horizontal="center" vertical="center" wrapText="1"/>
    </xf>
    <xf numFmtId="0" fontId="9" fillId="0" borderId="0" xfId="9" applyFont="1" applyAlignment="1">
      <alignment horizontal="center" vertical="center" textRotation="90" wrapText="1"/>
    </xf>
    <xf numFmtId="0" fontId="25" fillId="0" borderId="0" xfId="9" applyFont="1" applyAlignment="1">
      <alignment horizontal="center" vertical="center" wrapText="1"/>
    </xf>
    <xf numFmtId="0" fontId="39" fillId="2" borderId="0" xfId="9" applyFont="1" applyFill="1" applyAlignment="1">
      <alignment horizontal="left" vertical="top" wrapText="1" indent="1"/>
    </xf>
    <xf numFmtId="0" fontId="40" fillId="2" borderId="0" xfId="9" applyFont="1" applyFill="1" applyAlignment="1">
      <alignment horizontal="left" vertical="top" wrapText="1" indent="1"/>
    </xf>
    <xf numFmtId="0" fontId="10" fillId="0" borderId="0" xfId="9" applyFont="1" applyAlignment="1">
      <alignment vertical="center"/>
    </xf>
    <xf numFmtId="0" fontId="3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3" fillId="0" borderId="0" xfId="9" applyFont="1"/>
    <xf numFmtId="0" fontId="44" fillId="0" borderId="0" xfId="0" applyFont="1"/>
    <xf numFmtId="0" fontId="9" fillId="10" borderId="4" xfId="0" applyFont="1" applyFill="1" applyBorder="1" applyAlignment="1">
      <alignment horizontal="center" vertical="top" wrapText="1"/>
    </xf>
    <xf numFmtId="0" fontId="34" fillId="8" borderId="2" xfId="0" applyFont="1" applyFill="1" applyBorder="1" applyAlignment="1">
      <alignment horizontal="center" vertical="top"/>
    </xf>
    <xf numFmtId="0" fontId="34" fillId="8" borderId="2" xfId="0" applyFont="1" applyFill="1" applyBorder="1" applyAlignment="1">
      <alignment horizontal="center" vertical="top" wrapText="1"/>
    </xf>
    <xf numFmtId="166" fontId="10" fillId="0" borderId="1" xfId="0" applyNumberFormat="1" applyFont="1" applyBorder="1" applyAlignment="1">
      <alignment horizontal="right" vertical="center"/>
    </xf>
    <xf numFmtId="167" fontId="14" fillId="10" borderId="1" xfId="0" applyNumberFormat="1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2" fillId="8" borderId="0" xfId="0" applyFont="1" applyFill="1" applyAlignment="1">
      <alignment horizontal="center" vertical="top" wrapText="1"/>
    </xf>
    <xf numFmtId="0" fontId="10" fillId="0" borderId="13" xfId="0" applyFont="1" applyBorder="1" applyAlignment="1">
      <alignment horizontal="center" vertical="center" wrapText="1"/>
    </xf>
    <xf numFmtId="164" fontId="10" fillId="0" borderId="8" xfId="1" applyNumberFormat="1" applyFont="1" applyBorder="1" applyAlignment="1">
      <alignment horizontal="center" vertical="top" wrapText="1"/>
    </xf>
    <xf numFmtId="167" fontId="10" fillId="0" borderId="0" xfId="1" applyNumberFormat="1" applyFont="1"/>
    <xf numFmtId="167" fontId="12" fillId="9" borderId="5" xfId="1" applyNumberFormat="1" applyFont="1" applyFill="1" applyBorder="1" applyAlignment="1">
      <alignment horizontal="center" vertical="top" wrapText="1"/>
    </xf>
    <xf numFmtId="167" fontId="13" fillId="8" borderId="1" xfId="1" applyNumberFormat="1" applyFont="1" applyFill="1" applyBorder="1" applyAlignment="1">
      <alignment horizontal="center" vertical="top" wrapText="1"/>
    </xf>
    <xf numFmtId="167" fontId="19" fillId="9" borderId="1" xfId="1" applyNumberFormat="1" applyFont="1" applyFill="1" applyBorder="1" applyAlignment="1">
      <alignment horizontal="center" vertical="top" wrapText="1"/>
    </xf>
    <xf numFmtId="167" fontId="12" fillId="9" borderId="1" xfId="1" applyNumberFormat="1" applyFont="1" applyFill="1" applyBorder="1" applyAlignment="1">
      <alignment horizontal="center" vertical="top" wrapText="1"/>
    </xf>
    <xf numFmtId="167" fontId="19" fillId="8" borderId="1" xfId="1" applyNumberFormat="1" applyFont="1" applyFill="1" applyBorder="1" applyAlignment="1">
      <alignment horizontal="center" vertical="top" wrapText="1"/>
    </xf>
    <xf numFmtId="167" fontId="9" fillId="0" borderId="8" xfId="1" applyNumberFormat="1" applyFont="1" applyBorder="1" applyAlignment="1">
      <alignment horizontal="center" vertical="top" wrapText="1"/>
    </xf>
    <xf numFmtId="0" fontId="49" fillId="0" borderId="0" xfId="10" applyFont="1"/>
    <xf numFmtId="0" fontId="50" fillId="0" borderId="0" xfId="1" applyFont="1"/>
    <xf numFmtId="167" fontId="50" fillId="0" borderId="0" xfId="1" applyNumberFormat="1" applyFont="1"/>
    <xf numFmtId="0" fontId="52" fillId="2" borderId="0" xfId="10" applyFont="1" applyFill="1" applyAlignment="1">
      <alignment vertical="center" wrapText="1"/>
    </xf>
    <xf numFmtId="0" fontId="51" fillId="0" borderId="0" xfId="10" applyFont="1" applyAlignment="1">
      <alignment vertical="center"/>
    </xf>
    <xf numFmtId="167" fontId="50" fillId="0" borderId="0" xfId="1" applyNumberFormat="1" applyFont="1" applyAlignment="1">
      <alignment vertical="center"/>
    </xf>
    <xf numFmtId="0" fontId="50" fillId="0" borderId="0" xfId="0" applyFont="1" applyAlignment="1">
      <alignment vertical="center" wrapText="1"/>
    </xf>
    <xf numFmtId="0" fontId="50" fillId="0" borderId="0" xfId="1" applyFont="1" applyAlignment="1">
      <alignment vertical="center"/>
    </xf>
    <xf numFmtId="0" fontId="48" fillId="0" borderId="0" xfId="1" applyFont="1" applyAlignment="1">
      <alignment vertical="center"/>
    </xf>
    <xf numFmtId="0" fontId="52" fillId="0" borderId="0" xfId="0" applyFont="1" applyAlignment="1">
      <alignment vertical="center"/>
    </xf>
    <xf numFmtId="0" fontId="10" fillId="0" borderId="8" xfId="14" applyFont="1" applyBorder="1" applyAlignment="1">
      <alignment horizontal="center" vertical="center" wrapText="1"/>
    </xf>
    <xf numFmtId="0" fontId="10" fillId="0" borderId="13" xfId="14" applyFont="1" applyBorder="1" applyAlignment="1">
      <alignment horizontal="center" vertical="center" wrapText="1"/>
    </xf>
    <xf numFmtId="0" fontId="10" fillId="0" borderId="8" xfId="14" applyFont="1" applyBorder="1" applyAlignment="1">
      <alignment horizontal="center" vertical="center"/>
    </xf>
    <xf numFmtId="0" fontId="10" fillId="0" borderId="8" xfId="14" applyFont="1" applyBorder="1" applyAlignment="1" applyProtection="1">
      <alignment horizontal="left" vertical="center" wrapText="1"/>
      <protection locked="0"/>
    </xf>
    <xf numFmtId="164" fontId="10" fillId="0" borderId="8" xfId="14" applyNumberFormat="1" applyFont="1" applyBorder="1" applyAlignment="1">
      <alignment horizontal="left" vertical="center" wrapText="1"/>
    </xf>
    <xf numFmtId="14" fontId="10" fillId="0" borderId="8" xfId="14" applyNumberFormat="1" applyFont="1" applyBorder="1" applyAlignment="1">
      <alignment horizontal="center" vertical="top" wrapText="1"/>
    </xf>
    <xf numFmtId="167" fontId="9" fillId="0" borderId="57" xfId="1" applyNumberFormat="1" applyFont="1" applyBorder="1" applyAlignment="1">
      <alignment horizontal="center" vertical="top" wrapText="1"/>
    </xf>
    <xf numFmtId="167" fontId="10" fillId="0" borderId="56" xfId="1" applyNumberFormat="1" applyFont="1" applyBorder="1"/>
    <xf numFmtId="167" fontId="9" fillId="0" borderId="54" xfId="1" applyNumberFormat="1" applyFont="1" applyBorder="1" applyAlignment="1">
      <alignment horizontal="right"/>
    </xf>
    <xf numFmtId="167" fontId="10" fillId="0" borderId="54" xfId="1" applyNumberFormat="1" applyFont="1" applyBorder="1"/>
    <xf numFmtId="167" fontId="10" fillId="0" borderId="55" xfId="1" applyNumberFormat="1" applyFont="1" applyBorder="1"/>
    <xf numFmtId="167" fontId="10" fillId="0" borderId="51" xfId="1" applyNumberFormat="1" applyFont="1" applyBorder="1"/>
    <xf numFmtId="167" fontId="9" fillId="0" borderId="52" xfId="1" applyNumberFormat="1" applyFont="1" applyBorder="1" applyAlignment="1">
      <alignment horizontal="right"/>
    </xf>
    <xf numFmtId="167" fontId="10" fillId="0" borderId="52" xfId="1" applyNumberFormat="1" applyFont="1" applyBorder="1"/>
    <xf numFmtId="167" fontId="10" fillId="0" borderId="53" xfId="1" applyNumberFormat="1" applyFont="1" applyBorder="1"/>
    <xf numFmtId="43" fontId="50" fillId="0" borderId="0" xfId="15" applyFont="1" applyBorder="1" applyAlignment="1">
      <alignment vertical="center" wrapText="1"/>
    </xf>
    <xf numFmtId="0" fontId="56" fillId="11" borderId="58" xfId="14" applyFont="1" applyFill="1" applyBorder="1" applyAlignment="1">
      <alignment vertical="center"/>
    </xf>
    <xf numFmtId="0" fontId="57" fillId="11" borderId="59" xfId="14" applyFont="1" applyFill="1" applyBorder="1" applyAlignment="1">
      <alignment vertical="center"/>
    </xf>
    <xf numFmtId="0" fontId="56" fillId="11" borderId="59" xfId="14" applyFont="1" applyFill="1" applyBorder="1" applyAlignment="1">
      <alignment vertical="center"/>
    </xf>
    <xf numFmtId="0" fontId="57" fillId="11" borderId="60" xfId="14" applyFont="1" applyFill="1" applyBorder="1" applyAlignment="1">
      <alignment vertical="center"/>
    </xf>
    <xf numFmtId="167" fontId="50" fillId="0" borderId="0" xfId="14" applyNumberFormat="1" applyFont="1" applyAlignment="1">
      <alignment vertical="center"/>
    </xf>
    <xf numFmtId="167" fontId="57" fillId="11" borderId="58" xfId="14" applyNumberFormat="1" applyFont="1" applyFill="1" applyBorder="1" applyAlignment="1">
      <alignment vertical="center"/>
    </xf>
    <xf numFmtId="167" fontId="10" fillId="11" borderId="59" xfId="14" applyNumberFormat="1" applyFont="1" applyFill="1" applyBorder="1"/>
    <xf numFmtId="0" fontId="10" fillId="11" borderId="60" xfId="0" applyFont="1" applyFill="1" applyBorder="1" applyAlignment="1">
      <alignment horizontal="center" vertical="top" wrapText="1"/>
    </xf>
    <xf numFmtId="0" fontId="10" fillId="0" borderId="0" xfId="14" applyFont="1"/>
    <xf numFmtId="0" fontId="10" fillId="11" borderId="59" xfId="14" applyFont="1" applyFill="1" applyBorder="1"/>
    <xf numFmtId="167" fontId="10" fillId="11" borderId="60" xfId="14" applyNumberFormat="1" applyFont="1" applyFill="1" applyBorder="1"/>
    <xf numFmtId="0" fontId="58" fillId="0" borderId="0" xfId="0" applyFont="1" applyAlignment="1">
      <alignment vertical="top" wrapText="1"/>
    </xf>
    <xf numFmtId="0" fontId="58" fillId="0" borderId="0" xfId="0" applyFont="1" applyAlignment="1">
      <alignment vertical="center"/>
    </xf>
    <xf numFmtId="0" fontId="59" fillId="0" borderId="0" xfId="0" applyFont="1" applyAlignment="1">
      <alignment wrapText="1"/>
    </xf>
    <xf numFmtId="0" fontId="59" fillId="0" borderId="0" xfId="0" applyFont="1" applyAlignment="1">
      <alignment vertical="top" wrapText="1"/>
    </xf>
    <xf numFmtId="0" fontId="10" fillId="0" borderId="0" xfId="9" applyFont="1" applyAlignment="1">
      <alignment vertical="center" wrapText="1"/>
    </xf>
    <xf numFmtId="0" fontId="14" fillId="0" borderId="0" xfId="0" applyFont="1" applyAlignment="1">
      <alignment wrapText="1"/>
    </xf>
    <xf numFmtId="0" fontId="9" fillId="0" borderId="30" xfId="9" applyFont="1" applyBorder="1" applyAlignment="1">
      <alignment horizontal="center" vertical="center" wrapText="1"/>
    </xf>
    <xf numFmtId="0" fontId="9" fillId="0" borderId="31" xfId="9" applyFont="1" applyBorder="1" applyAlignment="1">
      <alignment horizontal="center" vertical="center" wrapText="1"/>
    </xf>
    <xf numFmtId="0" fontId="9" fillId="0" borderId="32" xfId="9" applyFont="1" applyBorder="1" applyAlignment="1">
      <alignment horizontal="center" vertical="center" wrapText="1"/>
    </xf>
    <xf numFmtId="0" fontId="9" fillId="0" borderId="36" xfId="9" applyFont="1" applyBorder="1" applyAlignment="1">
      <alignment horizontal="center" vertical="center" textRotation="90" wrapText="1"/>
    </xf>
    <xf numFmtId="0" fontId="9" fillId="0" borderId="37" xfId="9" applyFont="1" applyBorder="1" applyAlignment="1">
      <alignment horizontal="center" vertical="center" textRotation="90" wrapText="1"/>
    </xf>
    <xf numFmtId="0" fontId="9" fillId="0" borderId="38" xfId="9" applyFont="1" applyBorder="1" applyAlignment="1">
      <alignment horizontal="center" vertical="center" textRotation="90" wrapText="1"/>
    </xf>
    <xf numFmtId="0" fontId="39" fillId="2" borderId="42" xfId="9" applyFont="1" applyFill="1" applyBorder="1" applyAlignment="1">
      <alignment horizontal="left" vertical="top" wrapText="1" indent="1"/>
    </xf>
    <xf numFmtId="0" fontId="40" fillId="2" borderId="6" xfId="9" applyFont="1" applyFill="1" applyBorder="1" applyAlignment="1">
      <alignment horizontal="left" vertical="top" wrapText="1" indent="1"/>
    </xf>
    <xf numFmtId="0" fontId="40" fillId="2" borderId="4" xfId="9" applyFont="1" applyFill="1" applyBorder="1" applyAlignment="1">
      <alignment horizontal="left" vertical="top" wrapText="1" indent="1"/>
    </xf>
    <xf numFmtId="0" fontId="10" fillId="0" borderId="25" xfId="9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4" fillId="7" borderId="2" xfId="9" applyFont="1" applyFill="1" applyBorder="1" applyAlignment="1">
      <alignment horizontal="center" vertical="center"/>
    </xf>
    <xf numFmtId="0" fontId="34" fillId="7" borderId="6" xfId="9" applyFont="1" applyFill="1" applyBorder="1" applyAlignment="1">
      <alignment horizontal="center" vertical="center"/>
    </xf>
    <xf numFmtId="0" fontId="34" fillId="7" borderId="4" xfId="9" applyFont="1" applyFill="1" applyBorder="1" applyAlignment="1">
      <alignment horizontal="center" vertical="center"/>
    </xf>
    <xf numFmtId="0" fontId="12" fillId="0" borderId="43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/>
    </xf>
    <xf numFmtId="0" fontId="12" fillId="0" borderId="4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4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49" xfId="0" applyFont="1" applyBorder="1" applyAlignment="1">
      <alignment horizontal="left" vertical="center" wrapText="1"/>
    </xf>
    <xf numFmtId="0" fontId="10" fillId="10" borderId="44" xfId="0" applyFont="1" applyFill="1" applyBorder="1" applyAlignment="1">
      <alignment horizontal="center" vertical="center" wrapText="1"/>
    </xf>
    <xf numFmtId="0" fontId="10" fillId="10" borderId="45" xfId="0" applyFont="1" applyFill="1" applyBorder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10" fillId="10" borderId="47" xfId="0" applyFont="1" applyFill="1" applyBorder="1" applyAlignment="1">
      <alignment horizontal="center" vertical="center" wrapText="1"/>
    </xf>
    <xf numFmtId="167" fontId="10" fillId="10" borderId="0" xfId="0" applyNumberFormat="1" applyFont="1" applyFill="1" applyAlignment="1">
      <alignment horizontal="center" vertical="center" wrapText="1"/>
    </xf>
    <xf numFmtId="167" fontId="10" fillId="10" borderId="47" xfId="0" applyNumberFormat="1" applyFont="1" applyFill="1" applyBorder="1" applyAlignment="1">
      <alignment horizontal="center" vertical="center" wrapText="1"/>
    </xf>
    <xf numFmtId="14" fontId="10" fillId="10" borderId="49" xfId="0" applyNumberFormat="1" applyFont="1" applyFill="1" applyBorder="1" applyAlignment="1">
      <alignment horizontal="center" vertical="center" wrapText="1"/>
    </xf>
    <xf numFmtId="0" fontId="10" fillId="10" borderId="49" xfId="0" applyFont="1" applyFill="1" applyBorder="1" applyAlignment="1">
      <alignment horizontal="center" vertical="center" wrapText="1"/>
    </xf>
    <xf numFmtId="0" fontId="10" fillId="10" borderId="50" xfId="0" applyFont="1" applyFill="1" applyBorder="1" applyAlignment="1">
      <alignment horizontal="center" vertical="center" wrapText="1"/>
    </xf>
    <xf numFmtId="0" fontId="48" fillId="0" borderId="0" xfId="10" applyFont="1" applyAlignment="1">
      <alignment vertical="center" wrapText="1"/>
    </xf>
    <xf numFmtId="0" fontId="49" fillId="0" borderId="0" xfId="10" applyFont="1" applyAlignment="1">
      <alignment vertical="center" wrapText="1"/>
    </xf>
    <xf numFmtId="0" fontId="52" fillId="0" borderId="0" xfId="0" applyFont="1" applyAlignment="1">
      <alignment vertical="center" wrapText="1"/>
    </xf>
    <xf numFmtId="0" fontId="53" fillId="0" borderId="0" xfId="0" applyFont="1" applyAlignment="1">
      <alignment vertical="center" wrapText="1"/>
    </xf>
    <xf numFmtId="0" fontId="50" fillId="0" borderId="0" xfId="0" applyFont="1" applyAlignment="1">
      <alignment vertical="center" wrapText="1"/>
    </xf>
    <xf numFmtId="0" fontId="54" fillId="0" borderId="0" xfId="0" applyFont="1" applyAlignment="1">
      <alignment vertical="center" wrapText="1"/>
    </xf>
    <xf numFmtId="167" fontId="13" fillId="8" borderId="2" xfId="1" applyNumberFormat="1" applyFont="1" applyFill="1" applyBorder="1" applyAlignment="1">
      <alignment horizontal="center" vertical="center"/>
    </xf>
    <xf numFmtId="167" fontId="14" fillId="8" borderId="6" xfId="0" applyNumberFormat="1" applyFont="1" applyFill="1" applyBorder="1" applyAlignment="1">
      <alignment horizontal="center" vertical="center"/>
    </xf>
    <xf numFmtId="167" fontId="14" fillId="8" borderId="4" xfId="0" applyNumberFormat="1" applyFont="1" applyFill="1" applyBorder="1" applyAlignment="1">
      <alignment horizontal="center" vertical="center"/>
    </xf>
    <xf numFmtId="0" fontId="12" fillId="9" borderId="9" xfId="1" applyFont="1" applyFill="1" applyBorder="1" applyAlignment="1">
      <alignment horizontal="center" vertical="top" wrapText="1"/>
    </xf>
    <xf numFmtId="0" fontId="12" fillId="9" borderId="10" xfId="1" applyFont="1" applyFill="1" applyBorder="1" applyAlignment="1">
      <alignment horizontal="center" vertical="top" wrapText="1"/>
    </xf>
    <xf numFmtId="0" fontId="12" fillId="9" borderId="11" xfId="1" applyFont="1" applyFill="1" applyBorder="1" applyAlignment="1">
      <alignment horizontal="center" vertical="top" wrapText="1"/>
    </xf>
    <xf numFmtId="0" fontId="12" fillId="9" borderId="2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48" fillId="0" borderId="0" xfId="10" applyFont="1" applyFill="1" applyBorder="1"/>
  </cellXfs>
  <cellStyles count="16">
    <cellStyle name="%" xfId="6" xr:uid="{00000000-0005-0000-0000-000000000000}"/>
    <cellStyle name="% 2 2 2" xfId="7" xr:uid="{00000000-0005-0000-0000-000001000000}"/>
    <cellStyle name="Comma" xfId="15" builtinId="3"/>
    <cellStyle name="Currency 2" xfId="11" xr:uid="{00000000-0005-0000-0000-000003000000}"/>
    <cellStyle name="Hyperlink" xfId="8" builtinId="8"/>
    <cellStyle name="Hyperlink 2" xfId="13" xr:uid="{00000000-0005-0000-0000-000005000000}"/>
    <cellStyle name="Normal" xfId="0" builtinId="0"/>
    <cellStyle name="Normal 2" xfId="1" xr:uid="{00000000-0005-0000-0000-000007000000}"/>
    <cellStyle name="Normal 2 2" xfId="14" xr:uid="{00000000-0005-0000-0000-000008000000}"/>
    <cellStyle name="Normal 3" xfId="2" xr:uid="{00000000-0005-0000-0000-000009000000}"/>
    <cellStyle name="Normal 3 2" xfId="9" xr:uid="{00000000-0005-0000-0000-00000A000000}"/>
    <cellStyle name="Normal 4" xfId="4" xr:uid="{00000000-0005-0000-0000-00000B000000}"/>
    <cellStyle name="Normal 5" xfId="5" xr:uid="{00000000-0005-0000-0000-00000C000000}"/>
    <cellStyle name="Normal 6" xfId="10" xr:uid="{00000000-0005-0000-0000-00000D000000}"/>
    <cellStyle name="Percent 2" xfId="3" xr:uid="{00000000-0005-0000-0000-00000E000000}"/>
    <cellStyle name="Percent 3" xfId="12" xr:uid="{00000000-0005-0000-0000-00000F000000}"/>
  </cellStyles>
  <dxfs count="27"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rgb="FF99CC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rgb="FF99CC0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rgb="FF99CC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rgb="FF99CC0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CCC0DA"/>
      <color rgb="FF3C0A82"/>
      <color rgb="FF99CC00"/>
      <color rgb="FFF9423A"/>
      <color rgb="FFFF0000"/>
      <color rgb="FFFFC000"/>
      <color rgb="FFFED8D6"/>
      <color rgb="FFFFFF66"/>
      <color rgb="FF33CC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727363</xdr:colOff>
      <xdr:row>0</xdr:row>
      <xdr:rowOff>103910</xdr:rowOff>
    </xdr:from>
    <xdr:to>
      <xdr:col>23</xdr:col>
      <xdr:colOff>2868013</xdr:colOff>
      <xdr:row>6</xdr:row>
      <xdr:rowOff>12469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202441-04B1-4F27-BC27-F3C314447B4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33666545" y="103910"/>
          <a:ext cx="2136840" cy="12300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wspgroup.com\central%20data\Projects\62240xxx\62240291%20-%20A5%20WTC\01%20Manage\07%20PM\05%20Risk\01%20Risk%20register\01%20Client%20Register\2018%20A5WTC%20Client%20Risk%20Register%20v0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lie.fallon\Desktop\CMG%20-%20Presentation\CKBS%20-%20Band%203%20Worked%20Examples_221004\Phase%203%20-%20Preliminary%20Design\PH%203%20013_B23_QRA_CMG-QRA-Part-1_V1%20-%20Worked%20Examp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440 Project Risk Mgt"/>
      <sheetName val="PickLists"/>
    </sheetNames>
    <sheetDataSet>
      <sheetData sheetId="0"/>
      <sheetData sheetId="1">
        <row r="2">
          <cell r="C2" t="str">
            <v>Select from dropdown</v>
          </cell>
          <cell r="E2" t="str">
            <v>Select from dropdown</v>
          </cell>
        </row>
        <row r="3">
          <cell r="C3" t="str">
            <v>Approval</v>
          </cell>
          <cell r="E3" t="str">
            <v>Risk</v>
          </cell>
        </row>
        <row r="4">
          <cell r="C4" t="str">
            <v>Client</v>
          </cell>
          <cell r="E4" t="str">
            <v>Opportunity</v>
          </cell>
        </row>
        <row r="5">
          <cell r="C5" t="str">
            <v>Commercial &amp; Contracts</v>
          </cell>
        </row>
        <row r="6">
          <cell r="C6" t="str">
            <v>Construction</v>
          </cell>
        </row>
        <row r="7">
          <cell r="C7" t="str">
            <v>Environmental</v>
          </cell>
        </row>
        <row r="8">
          <cell r="C8" t="str">
            <v>General</v>
          </cell>
        </row>
        <row r="9">
          <cell r="C9" t="str">
            <v>Health &amp; Safety - Design</v>
          </cell>
        </row>
        <row r="10">
          <cell r="C10" t="str">
            <v>Health &amp; Safety - Other</v>
          </cell>
        </row>
        <row r="11">
          <cell r="C11" t="str">
            <v>Programme</v>
          </cell>
        </row>
        <row r="12">
          <cell r="C12" t="str">
            <v>Project Capital Cost</v>
          </cell>
        </row>
        <row r="13">
          <cell r="C13" t="str">
            <v>Quality</v>
          </cell>
        </row>
        <row r="14">
          <cell r="C14" t="str">
            <v>Reputation</v>
          </cell>
        </row>
        <row r="15">
          <cell r="C15" t="str">
            <v>Staff/Resources</v>
          </cell>
        </row>
        <row r="16">
          <cell r="C16" t="str">
            <v>Technical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Process_RR Explanation"/>
      <sheetName val="Risk Register (RR)"/>
      <sheetName val="RR_Drop Down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.bin"/><Relationship Id="rId3" Type="http://schemas.openxmlformats.org/officeDocument/2006/relationships/printerSettings" Target="../printerSettings/printerSettings6.bin"/><Relationship Id="rId7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printerSettings" Target="../printerSettings/printerSettings9.bin"/><Relationship Id="rId5" Type="http://schemas.openxmlformats.org/officeDocument/2006/relationships/printerSettings" Target="../printerSettings/printerSettings8.bin"/><Relationship Id="rId10" Type="http://schemas.openxmlformats.org/officeDocument/2006/relationships/drawing" Target="../drawings/drawing1.xml"/><Relationship Id="rId4" Type="http://schemas.openxmlformats.org/officeDocument/2006/relationships/printerSettings" Target="../printerSettings/printerSettings7.bin"/><Relationship Id="rId9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66"/>
  <sheetViews>
    <sheetView view="pageBreakPreview" topLeftCell="A4" zoomScaleNormal="70" zoomScaleSheetLayoutView="100" workbookViewId="0">
      <selection activeCell="L10" sqref="L10"/>
    </sheetView>
  </sheetViews>
  <sheetFormatPr defaultColWidth="9.28515625" defaultRowHeight="12.75" x14ac:dyDescent="0.2"/>
  <cols>
    <col min="1" max="11" width="13.7109375" style="44" customWidth="1"/>
    <col min="12" max="12" width="19.7109375" style="44" customWidth="1"/>
    <col min="13" max="14" width="14.7109375" style="44" customWidth="1"/>
    <col min="15" max="15" width="15.42578125" style="44" bestFit="1" customWidth="1"/>
    <col min="16" max="16" width="14.7109375" style="44" customWidth="1"/>
    <col min="17" max="17" width="15.42578125" style="44" bestFit="1" customWidth="1"/>
    <col min="18" max="18" width="14.7109375" style="44" customWidth="1"/>
    <col min="19" max="19" width="16.42578125" style="44" bestFit="1" customWidth="1"/>
    <col min="20" max="20" width="14.7109375" style="44" customWidth="1"/>
    <col min="21" max="21" width="16.140625" style="44" bestFit="1" customWidth="1"/>
    <col min="22" max="22" width="13.7109375" style="44" customWidth="1"/>
    <col min="23" max="16384" width="9.28515625" style="44"/>
  </cols>
  <sheetData>
    <row r="2" spans="1:29" ht="15.75" customHeight="1" x14ac:dyDescent="0.25">
      <c r="A2" s="60" t="s">
        <v>53</v>
      </c>
    </row>
    <row r="3" spans="1:29" ht="15.6" customHeight="1" x14ac:dyDescent="0.2"/>
    <row r="4" spans="1:29" ht="15.75" customHeight="1" x14ac:dyDescent="0.2">
      <c r="A4" s="61" t="s">
        <v>39</v>
      </c>
    </row>
    <row r="5" spans="1:29" ht="15.75" customHeight="1" x14ac:dyDescent="0.2">
      <c r="A5" s="61" t="s">
        <v>141</v>
      </c>
    </row>
    <row r="6" spans="1:29" ht="15.75" customHeight="1" x14ac:dyDescent="0.2">
      <c r="A6" s="61" t="s">
        <v>142</v>
      </c>
    </row>
    <row r="7" spans="1:29" ht="15.75" customHeight="1" x14ac:dyDescent="0.2">
      <c r="A7" s="61" t="s">
        <v>143</v>
      </c>
    </row>
    <row r="8" spans="1:29" ht="15.75" customHeight="1" x14ac:dyDescent="0.2">
      <c r="A8" s="62"/>
    </row>
    <row r="9" spans="1:29" ht="15.75" customHeight="1" x14ac:dyDescent="0.2">
      <c r="A9" s="61" t="s">
        <v>40</v>
      </c>
    </row>
    <row r="10" spans="1:29" ht="15.75" customHeight="1" x14ac:dyDescent="0.2"/>
    <row r="11" spans="1:29" ht="15.75" customHeight="1" x14ac:dyDescent="0.25">
      <c r="A11" s="60" t="s">
        <v>54</v>
      </c>
    </row>
    <row r="12" spans="1:29" ht="15.75" customHeight="1" x14ac:dyDescent="0.2"/>
    <row r="13" spans="1:29" ht="15.75" customHeight="1" x14ac:dyDescent="0.2">
      <c r="A13" s="44" t="s">
        <v>144</v>
      </c>
    </row>
    <row r="14" spans="1:29" ht="15" customHeight="1" x14ac:dyDescent="0.2"/>
    <row r="15" spans="1:29" ht="15.75" customHeight="1" x14ac:dyDescent="0.2">
      <c r="A15" s="128" t="s">
        <v>107</v>
      </c>
      <c r="B15" s="64"/>
      <c r="C15" s="64"/>
      <c r="D15" s="65"/>
      <c r="E15" s="65"/>
      <c r="F15" s="65"/>
      <c r="G15" s="65"/>
      <c r="H15" s="65"/>
      <c r="I15" s="65"/>
      <c r="J15" s="65"/>
      <c r="K15" s="65"/>
      <c r="L15" s="128" t="s">
        <v>108</v>
      </c>
      <c r="M15" s="62"/>
      <c r="N15" s="62"/>
      <c r="O15" s="62"/>
      <c r="P15" s="62"/>
      <c r="Q15" s="62"/>
      <c r="R15" s="62"/>
      <c r="S15" s="62"/>
      <c r="T15" s="62"/>
      <c r="AC15" s="67"/>
    </row>
    <row r="16" spans="1:29" ht="15.75" customHeight="1" x14ac:dyDescent="0.2">
      <c r="A16" s="66"/>
      <c r="B16" s="64"/>
      <c r="C16" s="64"/>
      <c r="D16" s="65"/>
      <c r="E16" s="65"/>
      <c r="F16" s="65"/>
      <c r="G16" s="65"/>
      <c r="H16" s="65"/>
      <c r="I16" s="65"/>
      <c r="J16" s="65"/>
      <c r="K16" s="65"/>
      <c r="L16" s="68"/>
      <c r="M16" s="62"/>
      <c r="N16" s="62"/>
      <c r="O16" s="62"/>
      <c r="P16" s="62"/>
      <c r="Q16" s="62"/>
      <c r="R16" s="62"/>
      <c r="S16" s="62"/>
      <c r="T16" s="62"/>
    </row>
    <row r="17" spans="1:30" ht="33" customHeight="1" x14ac:dyDescent="0.2">
      <c r="A17" s="69" t="s">
        <v>69</v>
      </c>
      <c r="B17" s="197" t="s">
        <v>104</v>
      </c>
      <c r="C17" s="198"/>
      <c r="D17" s="70"/>
      <c r="E17" s="71"/>
      <c r="F17" s="188" t="s">
        <v>111</v>
      </c>
      <c r="G17" s="189"/>
      <c r="H17" s="189"/>
      <c r="I17" s="189"/>
      <c r="J17" s="190"/>
      <c r="K17" s="72"/>
      <c r="L17" s="200" t="s">
        <v>129</v>
      </c>
      <c r="M17" s="201"/>
      <c r="N17" s="201"/>
      <c r="O17" s="201"/>
      <c r="P17" s="201"/>
      <c r="Q17" s="201"/>
      <c r="R17" s="201"/>
      <c r="S17" s="201"/>
      <c r="T17" s="202"/>
    </row>
    <row r="18" spans="1:30" ht="42.75" x14ac:dyDescent="0.2">
      <c r="A18" s="73" t="s">
        <v>74</v>
      </c>
      <c r="B18" s="199"/>
      <c r="C18" s="199"/>
      <c r="D18" s="65"/>
      <c r="E18" s="74"/>
      <c r="F18" s="75" t="s">
        <v>66</v>
      </c>
      <c r="G18" s="76" t="s">
        <v>70</v>
      </c>
      <c r="H18" s="76" t="s">
        <v>71</v>
      </c>
      <c r="I18" s="76" t="s">
        <v>72</v>
      </c>
      <c r="J18" s="77" t="s">
        <v>73</v>
      </c>
      <c r="K18" s="78"/>
      <c r="L18" s="130" t="s">
        <v>52</v>
      </c>
      <c r="M18" s="130" t="s">
        <v>112</v>
      </c>
      <c r="N18" s="131" t="s">
        <v>145</v>
      </c>
      <c r="O18" s="130" t="s">
        <v>13</v>
      </c>
      <c r="P18" s="129" t="s">
        <v>113</v>
      </c>
      <c r="Q18" s="130" t="s">
        <v>7</v>
      </c>
      <c r="R18" s="129" t="s">
        <v>124</v>
      </c>
      <c r="S18" s="130" t="s">
        <v>14</v>
      </c>
      <c r="T18" s="129" t="s">
        <v>125</v>
      </c>
      <c r="U18" s="79"/>
      <c r="V18" s="65"/>
    </row>
    <row r="19" spans="1:30" ht="33" customHeight="1" x14ac:dyDescent="0.2">
      <c r="A19" s="80" t="s">
        <v>79</v>
      </c>
      <c r="B19" s="199"/>
      <c r="C19" s="199"/>
      <c r="D19" s="65"/>
      <c r="E19" s="74"/>
      <c r="F19" s="75" t="s">
        <v>58</v>
      </c>
      <c r="G19" s="76" t="s">
        <v>75</v>
      </c>
      <c r="H19" s="76" t="s">
        <v>76</v>
      </c>
      <c r="I19" s="76" t="s">
        <v>77</v>
      </c>
      <c r="J19" s="77" t="s">
        <v>78</v>
      </c>
      <c r="K19" s="78"/>
      <c r="L19" s="81">
        <v>5</v>
      </c>
      <c r="M19" s="82" t="s">
        <v>11</v>
      </c>
      <c r="N19" s="83">
        <f>(80%+100%)/2</f>
        <v>0.9</v>
      </c>
      <c r="O19" s="132">
        <f>S20</f>
        <v>0</v>
      </c>
      <c r="P19" s="84">
        <v>0.05</v>
      </c>
      <c r="Q19" s="132">
        <f t="shared" ref="Q19:Q22" si="0">(O19+S19)/2</f>
        <v>0</v>
      </c>
      <c r="R19" s="84">
        <v>7.4999999999999997E-2</v>
      </c>
      <c r="S19" s="132">
        <f>L25*10%</f>
        <v>0</v>
      </c>
      <c r="T19" s="84">
        <v>0.1</v>
      </c>
      <c r="U19" s="79"/>
      <c r="V19" s="65"/>
    </row>
    <row r="20" spans="1:30" ht="33" customHeight="1" x14ac:dyDescent="0.2">
      <c r="A20" s="85"/>
      <c r="B20" s="86"/>
      <c r="C20" s="87"/>
      <c r="D20" s="65"/>
      <c r="E20" s="74"/>
      <c r="F20" s="88" t="s">
        <v>80</v>
      </c>
      <c r="G20" s="89" t="s">
        <v>81</v>
      </c>
      <c r="H20" s="89" t="s">
        <v>82</v>
      </c>
      <c r="I20" s="89" t="s">
        <v>83</v>
      </c>
      <c r="J20" s="90" t="s">
        <v>84</v>
      </c>
      <c r="K20" s="78"/>
      <c r="L20" s="81">
        <v>4</v>
      </c>
      <c r="M20" s="82" t="s">
        <v>8</v>
      </c>
      <c r="N20" s="83">
        <f>(51%+80%)/2</f>
        <v>0.65500000000000003</v>
      </c>
      <c r="O20" s="132">
        <f>S21</f>
        <v>0</v>
      </c>
      <c r="P20" s="84">
        <v>0.03</v>
      </c>
      <c r="Q20" s="132">
        <f t="shared" si="0"/>
        <v>0</v>
      </c>
      <c r="R20" s="84">
        <v>0.04</v>
      </c>
      <c r="S20" s="132">
        <f>L25*5%</f>
        <v>0</v>
      </c>
      <c r="T20" s="84">
        <v>0.05</v>
      </c>
    </row>
    <row r="21" spans="1:30" ht="33" customHeight="1" x14ac:dyDescent="0.2">
      <c r="A21" s="91"/>
      <c r="B21" s="92"/>
      <c r="C21" s="92"/>
      <c r="D21" s="92"/>
      <c r="E21" s="93"/>
      <c r="F21" s="94" t="s">
        <v>99</v>
      </c>
      <c r="G21" s="95" t="s">
        <v>100</v>
      </c>
      <c r="H21" s="95" t="s">
        <v>101</v>
      </c>
      <c r="I21" s="95" t="s">
        <v>102</v>
      </c>
      <c r="J21" s="96" t="s">
        <v>103</v>
      </c>
      <c r="K21" s="97"/>
      <c r="L21" s="81">
        <v>3</v>
      </c>
      <c r="M21" s="98" t="s">
        <v>0</v>
      </c>
      <c r="N21" s="83">
        <f>(21%+50%)/2</f>
        <v>0.35499999999999998</v>
      </c>
      <c r="O21" s="132">
        <f>S22</f>
        <v>0</v>
      </c>
      <c r="P21" s="84">
        <v>0.01</v>
      </c>
      <c r="Q21" s="132">
        <f t="shared" si="0"/>
        <v>0</v>
      </c>
      <c r="R21" s="84">
        <v>0.02</v>
      </c>
      <c r="S21" s="132">
        <f>L25*3%</f>
        <v>0</v>
      </c>
      <c r="T21" s="84">
        <v>0.03</v>
      </c>
      <c r="U21" s="99"/>
      <c r="V21" s="65"/>
      <c r="W21" s="65"/>
      <c r="X21" s="65"/>
    </row>
    <row r="22" spans="1:30" ht="33" customHeight="1" x14ac:dyDescent="0.2">
      <c r="A22" s="191" t="s">
        <v>98</v>
      </c>
      <c r="B22" s="100" t="s">
        <v>85</v>
      </c>
      <c r="C22" s="100" t="s">
        <v>86</v>
      </c>
      <c r="D22" s="100" t="s">
        <v>87</v>
      </c>
      <c r="E22" s="101" t="s">
        <v>103</v>
      </c>
      <c r="F22" s="102">
        <v>5</v>
      </c>
      <c r="G22" s="102">
        <v>10</v>
      </c>
      <c r="H22" s="103">
        <v>15</v>
      </c>
      <c r="I22" s="103">
        <v>20</v>
      </c>
      <c r="J22" s="104">
        <v>25</v>
      </c>
      <c r="K22" s="105"/>
      <c r="L22" s="81">
        <v>2</v>
      </c>
      <c r="M22" s="98" t="s">
        <v>9</v>
      </c>
      <c r="N22" s="83">
        <f>(6%+20%)/2</f>
        <v>0.13</v>
      </c>
      <c r="O22" s="132">
        <f>S23</f>
        <v>0</v>
      </c>
      <c r="P22" s="84">
        <v>5.0000000000000001E-3</v>
      </c>
      <c r="Q22" s="132">
        <f t="shared" si="0"/>
        <v>0</v>
      </c>
      <c r="R22" s="84">
        <v>7.4999999999999997E-3</v>
      </c>
      <c r="S22" s="132">
        <f>L25*1%</f>
        <v>0</v>
      </c>
      <c r="T22" s="84">
        <v>0.01</v>
      </c>
      <c r="U22" s="106"/>
      <c r="V22" s="107"/>
      <c r="W22" s="65"/>
      <c r="X22" s="65"/>
    </row>
    <row r="23" spans="1:30" ht="33" customHeight="1" x14ac:dyDescent="0.2">
      <c r="A23" s="192"/>
      <c r="B23" s="76" t="s">
        <v>88</v>
      </c>
      <c r="C23" s="76" t="s">
        <v>89</v>
      </c>
      <c r="D23" s="76" t="s">
        <v>61</v>
      </c>
      <c r="E23" s="108" t="s">
        <v>102</v>
      </c>
      <c r="F23" s="109">
        <v>4</v>
      </c>
      <c r="G23" s="102">
        <v>8</v>
      </c>
      <c r="H23" s="102">
        <v>12</v>
      </c>
      <c r="I23" s="103">
        <v>16</v>
      </c>
      <c r="J23" s="104">
        <v>20</v>
      </c>
      <c r="K23" s="105"/>
      <c r="L23" s="81">
        <v>1</v>
      </c>
      <c r="M23" s="110" t="s">
        <v>10</v>
      </c>
      <c r="N23" s="83">
        <f>(0%+5%)/2</f>
        <v>2.5000000000000001E-2</v>
      </c>
      <c r="O23" s="132">
        <f>L25*0.1%</f>
        <v>0</v>
      </c>
      <c r="P23" s="84">
        <v>1E-3</v>
      </c>
      <c r="Q23" s="132">
        <f>(O23+S23)/2</f>
        <v>0</v>
      </c>
      <c r="R23" s="84">
        <v>3.0000000000000001E-3</v>
      </c>
      <c r="S23" s="132">
        <f>L25*0.5%</f>
        <v>0</v>
      </c>
      <c r="T23" s="84">
        <v>5.0000000000000001E-3</v>
      </c>
      <c r="U23" s="99"/>
      <c r="V23" s="65"/>
      <c r="W23" s="65"/>
      <c r="X23" s="65"/>
    </row>
    <row r="24" spans="1:30" ht="33" customHeight="1" x14ac:dyDescent="0.2">
      <c r="A24" s="192"/>
      <c r="B24" s="76" t="s">
        <v>90</v>
      </c>
      <c r="C24" s="76" t="s">
        <v>91</v>
      </c>
      <c r="D24" s="76" t="s">
        <v>60</v>
      </c>
      <c r="E24" s="108" t="s">
        <v>101</v>
      </c>
      <c r="F24" s="109">
        <v>3</v>
      </c>
      <c r="G24" s="102">
        <v>6</v>
      </c>
      <c r="H24" s="102">
        <v>9</v>
      </c>
      <c r="I24" s="102">
        <v>12</v>
      </c>
      <c r="J24" s="104">
        <v>15</v>
      </c>
      <c r="K24" s="105"/>
      <c r="V24" s="65"/>
      <c r="W24" s="65"/>
      <c r="X24" s="65"/>
    </row>
    <row r="25" spans="1:30" ht="33" customHeight="1" x14ac:dyDescent="0.2">
      <c r="A25" s="192"/>
      <c r="B25" s="76" t="s">
        <v>92</v>
      </c>
      <c r="C25" s="76" t="s">
        <v>93</v>
      </c>
      <c r="D25" s="76" t="s">
        <v>59</v>
      </c>
      <c r="E25" s="108" t="s">
        <v>100</v>
      </c>
      <c r="F25" s="109">
        <v>2</v>
      </c>
      <c r="G25" s="109">
        <v>4</v>
      </c>
      <c r="H25" s="102">
        <v>6</v>
      </c>
      <c r="I25" s="102">
        <v>8</v>
      </c>
      <c r="J25" s="111">
        <v>10</v>
      </c>
      <c r="K25" s="105"/>
      <c r="L25" s="133">
        <f>'Risk Register (RR)'!D10</f>
        <v>0</v>
      </c>
      <c r="M25" s="134" t="s">
        <v>147</v>
      </c>
      <c r="N25" s="134"/>
      <c r="O25" s="134"/>
      <c r="P25" s="134"/>
      <c r="Q25" s="134"/>
      <c r="R25" s="51"/>
      <c r="U25" s="112"/>
      <c r="V25" s="65"/>
      <c r="W25" s="65"/>
      <c r="X25" s="65"/>
    </row>
    <row r="26" spans="1:30" ht="33" customHeight="1" x14ac:dyDescent="0.2">
      <c r="A26" s="192"/>
      <c r="B26" s="76" t="s">
        <v>94</v>
      </c>
      <c r="C26" s="76" t="s">
        <v>95</v>
      </c>
      <c r="D26" s="76" t="s">
        <v>58</v>
      </c>
      <c r="E26" s="108" t="s">
        <v>99</v>
      </c>
      <c r="F26" s="113">
        <v>1</v>
      </c>
      <c r="G26" s="113">
        <v>2</v>
      </c>
      <c r="H26" s="113">
        <v>3</v>
      </c>
      <c r="I26" s="113">
        <v>4</v>
      </c>
      <c r="J26" s="114">
        <v>5</v>
      </c>
      <c r="K26" s="105"/>
      <c r="U26" s="99"/>
      <c r="V26" s="65"/>
      <c r="W26" s="65"/>
      <c r="X26" s="65"/>
    </row>
    <row r="27" spans="1:30" ht="33" customHeight="1" x14ac:dyDescent="0.2">
      <c r="A27" s="193"/>
      <c r="B27" s="115" t="s">
        <v>146</v>
      </c>
      <c r="C27" s="116" t="s">
        <v>20</v>
      </c>
      <c r="D27" s="116" t="s">
        <v>96</v>
      </c>
      <c r="E27" s="117" t="s">
        <v>52</v>
      </c>
      <c r="F27" s="194" t="s">
        <v>97</v>
      </c>
      <c r="G27" s="195"/>
      <c r="H27" s="195"/>
      <c r="I27" s="195"/>
      <c r="J27" s="196"/>
      <c r="K27" s="118"/>
      <c r="L27" s="86"/>
      <c r="M27" s="62"/>
      <c r="N27" s="62"/>
      <c r="O27" s="62"/>
      <c r="P27" s="62"/>
      <c r="Q27" s="62"/>
      <c r="R27" s="62"/>
      <c r="S27" s="62"/>
      <c r="T27" s="62"/>
      <c r="U27" s="119"/>
      <c r="V27" s="65"/>
      <c r="W27" s="65"/>
      <c r="X27" s="65"/>
    </row>
    <row r="28" spans="1:30" ht="33" customHeight="1" x14ac:dyDescent="0.2">
      <c r="A28" s="120"/>
      <c r="B28" s="121"/>
      <c r="C28" s="121"/>
      <c r="D28" s="121"/>
      <c r="E28" s="78"/>
      <c r="F28" s="122"/>
      <c r="G28" s="123"/>
      <c r="H28" s="123"/>
      <c r="I28" s="123"/>
      <c r="J28" s="123"/>
      <c r="K28" s="118"/>
      <c r="U28" s="119"/>
      <c r="V28" s="65"/>
      <c r="W28" s="65"/>
      <c r="X28" s="65"/>
    </row>
    <row r="29" spans="1:30" ht="33" customHeight="1" x14ac:dyDescent="0.2">
      <c r="A29" s="65"/>
      <c r="B29" s="65"/>
      <c r="C29" s="65"/>
      <c r="D29" s="65"/>
      <c r="E29" s="65"/>
      <c r="F29" s="63"/>
      <c r="G29" s="65"/>
      <c r="H29" s="65"/>
      <c r="I29" s="65"/>
      <c r="J29" s="65"/>
      <c r="K29" s="65"/>
      <c r="U29" s="99"/>
      <c r="V29" s="65"/>
      <c r="W29" s="65"/>
      <c r="X29" s="65"/>
    </row>
    <row r="30" spans="1:30" ht="33" customHeight="1" x14ac:dyDescent="0.2">
      <c r="A30" s="128" t="s">
        <v>109</v>
      </c>
      <c r="B30" s="65"/>
      <c r="C30" s="65"/>
      <c r="D30" s="65"/>
      <c r="E30" s="65"/>
      <c r="F30" s="63"/>
      <c r="G30" s="65"/>
      <c r="H30" s="65"/>
      <c r="I30" s="65"/>
      <c r="J30" s="65"/>
      <c r="K30" s="65"/>
      <c r="U30" s="119"/>
      <c r="V30" s="65"/>
      <c r="W30" s="65"/>
      <c r="X30" s="65"/>
    </row>
    <row r="31" spans="1:30" ht="33" customHeight="1" x14ac:dyDescent="0.2">
      <c r="A31" s="124" t="s">
        <v>114</v>
      </c>
      <c r="B31" s="186" t="s">
        <v>148</v>
      </c>
      <c r="C31" s="187"/>
      <c r="D31" s="187"/>
      <c r="E31" s="187"/>
      <c r="F31" s="187"/>
      <c r="G31" s="187"/>
      <c r="H31" s="187"/>
      <c r="I31" s="187"/>
      <c r="J31" s="187"/>
      <c r="K31" s="107"/>
      <c r="U31" s="125"/>
      <c r="V31" s="107"/>
      <c r="W31" s="107"/>
      <c r="X31" s="107"/>
      <c r="Y31" s="126"/>
      <c r="Z31" s="126"/>
      <c r="AA31" s="126"/>
      <c r="AB31" s="126"/>
      <c r="AC31" s="126"/>
      <c r="AD31" s="126"/>
    </row>
    <row r="32" spans="1:30" ht="33" customHeight="1" x14ac:dyDescent="0.2">
      <c r="A32" s="124" t="s">
        <v>115</v>
      </c>
      <c r="B32" s="186" t="s">
        <v>149</v>
      </c>
      <c r="C32" s="187"/>
      <c r="D32" s="187"/>
      <c r="E32" s="187"/>
      <c r="F32" s="187"/>
      <c r="G32" s="187"/>
      <c r="H32" s="187"/>
      <c r="I32" s="187"/>
      <c r="J32" s="187"/>
      <c r="K32" s="65"/>
      <c r="V32" s="65"/>
      <c r="W32" s="127"/>
      <c r="X32" s="65"/>
    </row>
    <row r="33" spans="1:22" ht="33" customHeight="1" x14ac:dyDescent="0.2">
      <c r="A33" s="124" t="s">
        <v>116</v>
      </c>
      <c r="B33" s="186" t="s">
        <v>150</v>
      </c>
      <c r="C33" s="187"/>
      <c r="D33" s="187"/>
      <c r="E33" s="187"/>
      <c r="F33" s="187"/>
      <c r="G33" s="187"/>
      <c r="H33" s="187"/>
      <c r="I33" s="187"/>
      <c r="J33" s="187"/>
      <c r="K33" s="65"/>
      <c r="V33" s="65"/>
    </row>
    <row r="34" spans="1:22" ht="33" customHeight="1" x14ac:dyDescent="0.2">
      <c r="A34" s="124" t="s">
        <v>117</v>
      </c>
      <c r="B34" s="186" t="s">
        <v>151</v>
      </c>
      <c r="C34" s="187"/>
      <c r="D34" s="187"/>
      <c r="E34" s="187"/>
      <c r="F34" s="187"/>
      <c r="G34" s="187"/>
      <c r="H34" s="187"/>
      <c r="I34" s="187"/>
      <c r="J34" s="187"/>
      <c r="K34" s="65"/>
      <c r="U34" s="99"/>
      <c r="V34" s="65"/>
    </row>
    <row r="35" spans="1:22" ht="33" customHeight="1" x14ac:dyDescent="0.2">
      <c r="A35" s="124" t="s">
        <v>118</v>
      </c>
      <c r="B35" s="186" t="s">
        <v>152</v>
      </c>
      <c r="C35" s="187"/>
      <c r="D35" s="187"/>
      <c r="E35" s="187"/>
      <c r="F35" s="187"/>
      <c r="G35" s="187"/>
      <c r="H35" s="187"/>
      <c r="I35" s="187"/>
      <c r="J35" s="187"/>
      <c r="K35" s="65"/>
      <c r="L35" s="86"/>
      <c r="M35" s="62"/>
      <c r="N35" s="62"/>
      <c r="O35" s="62"/>
      <c r="P35" s="62"/>
      <c r="Q35" s="62"/>
      <c r="R35" s="62"/>
      <c r="S35" s="62"/>
      <c r="T35" s="62"/>
    </row>
    <row r="36" spans="1:22" ht="33" customHeight="1" x14ac:dyDescent="0.2">
      <c r="A36" s="124" t="s">
        <v>119</v>
      </c>
      <c r="B36" s="186" t="s">
        <v>153</v>
      </c>
      <c r="C36" s="187"/>
      <c r="D36" s="187"/>
      <c r="E36" s="187"/>
      <c r="F36" s="187"/>
      <c r="G36" s="187"/>
      <c r="H36" s="187"/>
      <c r="I36" s="187"/>
      <c r="J36" s="187"/>
      <c r="K36" s="65"/>
    </row>
    <row r="37" spans="1:22" ht="33" customHeight="1" x14ac:dyDescent="0.2">
      <c r="B37" s="186" t="s">
        <v>154</v>
      </c>
      <c r="C37" s="187"/>
      <c r="D37" s="187"/>
      <c r="E37" s="187"/>
      <c r="F37" s="187"/>
      <c r="G37" s="187"/>
      <c r="H37" s="187"/>
      <c r="I37" s="187"/>
      <c r="J37" s="187"/>
    </row>
    <row r="38" spans="1:22" ht="33" customHeight="1" x14ac:dyDescent="0.2">
      <c r="B38" s="186" t="s">
        <v>155</v>
      </c>
      <c r="C38" s="187"/>
      <c r="D38" s="187"/>
      <c r="E38" s="187"/>
      <c r="F38" s="187"/>
      <c r="G38" s="187"/>
      <c r="H38" s="187"/>
      <c r="I38" s="187"/>
      <c r="J38" s="187"/>
    </row>
    <row r="39" spans="1:22" ht="33" customHeight="1" x14ac:dyDescent="0.2">
      <c r="A39" s="124" t="s">
        <v>120</v>
      </c>
      <c r="B39" s="186" t="s">
        <v>156</v>
      </c>
      <c r="C39" s="187"/>
      <c r="D39" s="187"/>
      <c r="E39" s="187"/>
      <c r="F39" s="187"/>
      <c r="G39" s="187"/>
      <c r="H39" s="187"/>
      <c r="I39" s="187"/>
      <c r="J39" s="187"/>
    </row>
    <row r="40" spans="1:22" ht="33" customHeight="1" x14ac:dyDescent="0.2">
      <c r="A40" s="124" t="s">
        <v>121</v>
      </c>
      <c r="B40" s="186" t="s">
        <v>157</v>
      </c>
      <c r="C40" s="187"/>
      <c r="D40" s="187"/>
      <c r="E40" s="187"/>
      <c r="F40" s="187"/>
      <c r="G40" s="187"/>
      <c r="H40" s="187"/>
      <c r="I40" s="187"/>
      <c r="J40" s="187"/>
    </row>
    <row r="41" spans="1:22" ht="33" customHeight="1" x14ac:dyDescent="0.2">
      <c r="A41" s="124" t="s">
        <v>122</v>
      </c>
      <c r="B41" s="186" t="s">
        <v>158</v>
      </c>
      <c r="C41" s="187"/>
      <c r="D41" s="187"/>
      <c r="E41" s="187"/>
      <c r="F41" s="187"/>
      <c r="G41" s="187"/>
      <c r="H41" s="187"/>
      <c r="I41" s="187"/>
      <c r="J41" s="187"/>
    </row>
    <row r="42" spans="1:22" ht="33" customHeight="1" x14ac:dyDescent="0.2">
      <c r="A42" s="124" t="s">
        <v>123</v>
      </c>
      <c r="B42" s="186" t="s">
        <v>159</v>
      </c>
      <c r="C42" s="187"/>
      <c r="D42" s="187"/>
      <c r="E42" s="187"/>
      <c r="F42" s="187"/>
      <c r="G42" s="187"/>
      <c r="H42" s="187"/>
      <c r="I42" s="187"/>
      <c r="J42" s="187"/>
    </row>
    <row r="43" spans="1:22" ht="33" customHeight="1" x14ac:dyDescent="0.2"/>
    <row r="44" spans="1:22" ht="33" customHeight="1" x14ac:dyDescent="0.2"/>
    <row r="45" spans="1:22" ht="33" customHeight="1" x14ac:dyDescent="0.2"/>
    <row r="46" spans="1:22" ht="33" customHeight="1" x14ac:dyDescent="0.2"/>
    <row r="47" spans="1:22" ht="33" customHeight="1" x14ac:dyDescent="0.2"/>
    <row r="48" spans="1:22" ht="33" customHeight="1" x14ac:dyDescent="0.2"/>
    <row r="49" ht="33" customHeight="1" x14ac:dyDescent="0.2"/>
    <row r="50" ht="33" customHeight="1" x14ac:dyDescent="0.2"/>
    <row r="51" ht="33" customHeight="1" x14ac:dyDescent="0.2"/>
    <row r="52" ht="33" customHeight="1" x14ac:dyDescent="0.2"/>
    <row r="53" ht="33" customHeight="1" x14ac:dyDescent="0.2"/>
    <row r="54" ht="33" customHeight="1" x14ac:dyDescent="0.2"/>
    <row r="55" ht="33" customHeight="1" x14ac:dyDescent="0.2"/>
    <row r="56" ht="33" customHeight="1" x14ac:dyDescent="0.2"/>
    <row r="57" ht="33" customHeight="1" x14ac:dyDescent="0.2"/>
    <row r="58" ht="33" customHeight="1" x14ac:dyDescent="0.2"/>
    <row r="59" ht="33" customHeight="1" x14ac:dyDescent="0.2"/>
    <row r="60" ht="33" customHeight="1" x14ac:dyDescent="0.2"/>
    <row r="61" ht="33" customHeight="1" x14ac:dyDescent="0.2"/>
    <row r="62" ht="33" customHeight="1" x14ac:dyDescent="0.2"/>
    <row r="63" ht="33" customHeight="1" x14ac:dyDescent="0.2"/>
    <row r="64" ht="33" customHeight="1" x14ac:dyDescent="0.2"/>
    <row r="65" ht="33" customHeight="1" x14ac:dyDescent="0.2"/>
    <row r="66" ht="33" customHeight="1" x14ac:dyDescent="0.2"/>
  </sheetData>
  <customSheetViews>
    <customSheetView guid="{C7AA0B93-8536-4A0F-918B-E1150DFF4452}" scale="70" topLeftCell="A55">
      <selection activeCell="S26" sqref="S26"/>
      <pageMargins left="0.7" right="0.7" top="0.75" bottom="0.75" header="0.3" footer="0.3"/>
      <pageSetup paperSize="9" orientation="portrait" r:id="rId1"/>
    </customSheetView>
    <customSheetView guid="{41399769-9A28-4D83-9C17-C32305447636}" topLeftCell="E32">
      <selection activeCell="L66" sqref="L66"/>
      <pageMargins left="0.7" right="0.7" top="0.75" bottom="0.75" header="0.3" footer="0.3"/>
      <pageSetup paperSize="9" orientation="portrait" r:id="rId2"/>
    </customSheetView>
  </customSheetViews>
  <mergeCells count="17">
    <mergeCell ref="F17:J17"/>
    <mergeCell ref="A22:A27"/>
    <mergeCell ref="F27:J27"/>
    <mergeCell ref="B17:C19"/>
    <mergeCell ref="L17:T17"/>
    <mergeCell ref="B41:J41"/>
    <mergeCell ref="B42:J42"/>
    <mergeCell ref="B40:J40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</mergeCells>
  <pageMargins left="0.70866141732283472" right="0.70866141732283472" top="0.74803149606299213" bottom="0.74803149606299213" header="0.31496062992125984" footer="0.31496062992125984"/>
  <pageSetup paperSize="9" scale="4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CC00"/>
    <pageSetUpPr fitToPage="1"/>
  </sheetPr>
  <dimension ref="A1:Z26"/>
  <sheetViews>
    <sheetView tabSelected="1" zoomScale="70" zoomScaleNormal="70" zoomScaleSheetLayoutView="30" zoomScalePageLayoutView="30" workbookViewId="0">
      <selection activeCell="X21" sqref="X21"/>
    </sheetView>
  </sheetViews>
  <sheetFormatPr defaultColWidth="9.28515625" defaultRowHeight="14.25" x14ac:dyDescent="0.2"/>
  <cols>
    <col min="1" max="1" width="15.7109375" style="2" customWidth="1"/>
    <col min="2" max="2" width="15.7109375" style="1" customWidth="1"/>
    <col min="3" max="3" width="18" style="1" customWidth="1"/>
    <col min="4" max="4" width="15.7109375" style="1" customWidth="1"/>
    <col min="5" max="5" width="17.28515625" style="2" customWidth="1"/>
    <col min="6" max="6" width="21.85546875" style="3" customWidth="1"/>
    <col min="7" max="7" width="19.140625" style="3" customWidth="1"/>
    <col min="8" max="8" width="60.7109375" style="2" customWidth="1"/>
    <col min="9" max="9" width="60.42578125" style="5" customWidth="1"/>
    <col min="10" max="10" width="12.7109375" style="4" customWidth="1"/>
    <col min="11" max="12" width="12.7109375" style="5" customWidth="1"/>
    <col min="13" max="13" width="12.7109375" style="4" customWidth="1"/>
    <col min="14" max="14" width="12.7109375" style="5" customWidth="1"/>
    <col min="15" max="17" width="20.7109375" style="138" customWidth="1"/>
    <col min="18" max="18" width="12.7109375" style="138" customWidth="1"/>
    <col min="19" max="21" width="20.7109375" style="138" customWidth="1"/>
    <col min="22" max="22" width="15.7109375" style="3" customWidth="1"/>
    <col min="23" max="23" width="15.7109375" style="5" customWidth="1"/>
    <col min="24" max="24" width="44.7109375" style="2" customWidth="1"/>
    <col min="25" max="25" width="9.28515625" style="2" customWidth="1"/>
    <col min="26" max="26" width="9.28515625" style="182" hidden="1" customWidth="1"/>
    <col min="27" max="16384" width="9.28515625" style="2"/>
  </cols>
  <sheetData>
    <row r="1" spans="1:26" ht="20.100000000000001" customHeight="1" x14ac:dyDescent="0.2">
      <c r="A1" s="7"/>
      <c r="B1" s="6"/>
    </row>
    <row r="2" spans="1:26" ht="20.100000000000001" customHeight="1" x14ac:dyDescent="0.25">
      <c r="A2" s="38" t="s">
        <v>133</v>
      </c>
      <c r="B2" s="6"/>
      <c r="H2" s="235"/>
      <c r="I2" s="145"/>
      <c r="J2" s="145"/>
      <c r="K2" s="145"/>
      <c r="L2" s="145"/>
      <c r="M2" s="145"/>
      <c r="N2" s="146"/>
      <c r="O2" s="147"/>
      <c r="P2" s="147"/>
      <c r="Q2" s="147"/>
      <c r="R2" s="147"/>
      <c r="S2" s="147"/>
    </row>
    <row r="3" spans="1:26" ht="20.100000000000001" customHeight="1" thickBot="1" x14ac:dyDescent="0.25">
      <c r="A3" s="7"/>
      <c r="B3" s="6"/>
      <c r="H3" s="149"/>
      <c r="I3" s="148"/>
      <c r="J3" s="148"/>
      <c r="K3" s="220"/>
      <c r="L3" s="221"/>
      <c r="M3" s="221"/>
      <c r="N3" s="221"/>
      <c r="O3" s="221"/>
      <c r="P3" s="221"/>
      <c r="Q3" s="150"/>
      <c r="R3" s="150"/>
      <c r="S3" s="150"/>
    </row>
    <row r="4" spans="1:26" ht="20.100000000000001" customHeight="1" x14ac:dyDescent="0.2">
      <c r="A4" s="203" t="s">
        <v>130</v>
      </c>
      <c r="B4" s="204"/>
      <c r="C4" s="204"/>
      <c r="D4" s="211"/>
      <c r="E4" s="211"/>
      <c r="F4" s="212"/>
      <c r="H4" s="222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</row>
    <row r="5" spans="1:26" ht="9" customHeight="1" x14ac:dyDescent="0.2">
      <c r="A5" s="39"/>
      <c r="B5" s="6"/>
      <c r="C5" s="40"/>
      <c r="D5" s="40"/>
      <c r="E5" s="40"/>
      <c r="F5" s="41"/>
      <c r="H5" s="151"/>
      <c r="I5" s="152"/>
      <c r="J5" s="153"/>
      <c r="K5" s="152"/>
      <c r="L5" s="152"/>
      <c r="M5" s="153"/>
      <c r="N5" s="152"/>
      <c r="O5" s="150"/>
      <c r="P5" s="150"/>
      <c r="Q5" s="150"/>
      <c r="R5" s="150"/>
      <c r="S5" s="150"/>
    </row>
    <row r="6" spans="1:26" ht="20.100000000000001" customHeight="1" x14ac:dyDescent="0.2">
      <c r="A6" s="205" t="s">
        <v>164</v>
      </c>
      <c r="B6" s="206"/>
      <c r="C6" s="206"/>
      <c r="D6" s="213"/>
      <c r="E6" s="213"/>
      <c r="F6" s="214"/>
      <c r="H6" s="154"/>
      <c r="I6" s="152"/>
      <c r="J6" s="153"/>
      <c r="K6" s="152"/>
      <c r="L6" s="152"/>
      <c r="M6" s="153"/>
      <c r="N6" s="152"/>
      <c r="O6" s="150"/>
      <c r="P6" s="150"/>
      <c r="Q6" s="150"/>
      <c r="R6" s="150"/>
      <c r="S6" s="150"/>
      <c r="Z6" s="183"/>
    </row>
    <row r="7" spans="1:26" ht="9" customHeight="1" x14ac:dyDescent="0.2">
      <c r="A7" s="39"/>
      <c r="B7" s="6"/>
      <c r="C7" s="40"/>
      <c r="D7" s="40"/>
      <c r="E7" s="40"/>
      <c r="F7" s="41"/>
      <c r="H7" s="151"/>
      <c r="I7" s="152"/>
      <c r="J7" s="153"/>
      <c r="K7" s="152"/>
      <c r="L7" s="152"/>
      <c r="M7" s="153"/>
      <c r="N7" s="152"/>
      <c r="O7" s="150"/>
      <c r="P7" s="150"/>
      <c r="Q7" s="150"/>
      <c r="R7" s="150"/>
      <c r="S7" s="150"/>
    </row>
    <row r="8" spans="1:26" ht="20.100000000000001" customHeight="1" x14ac:dyDescent="0.2">
      <c r="A8" s="205" t="s">
        <v>131</v>
      </c>
      <c r="B8" s="206"/>
      <c r="C8" s="206"/>
      <c r="D8" s="213"/>
      <c r="E8" s="213"/>
      <c r="F8" s="214"/>
      <c r="H8" s="151"/>
      <c r="I8" s="152"/>
      <c r="J8" s="153"/>
      <c r="K8" s="152"/>
      <c r="L8" s="152"/>
      <c r="M8" s="153"/>
      <c r="N8" s="152"/>
      <c r="O8" s="150"/>
      <c r="P8" s="150"/>
      <c r="Q8" s="150"/>
      <c r="R8" s="150"/>
      <c r="S8" s="150"/>
      <c r="Z8" s="183" t="s">
        <v>169</v>
      </c>
    </row>
    <row r="9" spans="1:26" ht="9" customHeight="1" x14ac:dyDescent="0.2">
      <c r="A9" s="39"/>
      <c r="B9" s="6"/>
      <c r="C9" s="40"/>
      <c r="D9" s="40"/>
      <c r="E9" s="40"/>
      <c r="F9" s="41"/>
      <c r="H9" s="151"/>
      <c r="I9" s="152"/>
      <c r="J9" s="153"/>
      <c r="K9" s="152"/>
      <c r="L9" s="152"/>
      <c r="M9" s="153"/>
      <c r="N9" s="152"/>
      <c r="O9" s="150"/>
      <c r="P9" s="150"/>
      <c r="Q9" s="150"/>
      <c r="R9" s="150"/>
      <c r="S9" s="150"/>
      <c r="Z9" s="183" t="s">
        <v>170</v>
      </c>
    </row>
    <row r="10" spans="1:26" ht="55.15" customHeight="1" x14ac:dyDescent="0.2">
      <c r="A10" s="207" t="s">
        <v>160</v>
      </c>
      <c r="B10" s="208"/>
      <c r="C10" s="208"/>
      <c r="D10" s="215">
        <v>0</v>
      </c>
      <c r="E10" s="215"/>
      <c r="F10" s="216"/>
      <c r="H10" s="224"/>
      <c r="I10" s="225"/>
      <c r="J10" s="153"/>
      <c r="K10" s="152"/>
      <c r="L10" s="152"/>
      <c r="M10" s="153"/>
      <c r="N10" s="152"/>
      <c r="O10" s="150"/>
      <c r="P10" s="150"/>
      <c r="Q10" s="150"/>
      <c r="R10" s="150"/>
      <c r="S10" s="150"/>
      <c r="Z10" s="183" t="s">
        <v>171</v>
      </c>
    </row>
    <row r="11" spans="1:26" ht="9" customHeight="1" thickBot="1" x14ac:dyDescent="0.25">
      <c r="A11" s="39"/>
      <c r="B11" s="6"/>
      <c r="E11" s="1"/>
      <c r="F11" s="42"/>
      <c r="H11" s="151"/>
      <c r="I11" s="152"/>
      <c r="J11" s="153"/>
      <c r="K11" s="152"/>
      <c r="L11" s="152"/>
      <c r="M11" s="153"/>
      <c r="N11" s="152"/>
      <c r="O11" s="150"/>
      <c r="P11" s="150"/>
      <c r="Q11" s="150"/>
      <c r="R11" s="150"/>
      <c r="S11" s="150"/>
    </row>
    <row r="12" spans="1:26" ht="20.100000000000001" customHeight="1" thickBot="1" x14ac:dyDescent="0.25">
      <c r="A12" s="209" t="s">
        <v>132</v>
      </c>
      <c r="B12" s="210"/>
      <c r="C12" s="210"/>
      <c r="D12" s="217"/>
      <c r="E12" s="218"/>
      <c r="F12" s="219"/>
      <c r="H12" s="170"/>
      <c r="I12" s="152"/>
      <c r="J12" s="171" t="s">
        <v>166</v>
      </c>
      <c r="K12" s="172"/>
      <c r="L12" s="172"/>
      <c r="M12" s="173"/>
      <c r="N12" s="174"/>
      <c r="O12" s="175"/>
      <c r="P12" s="175"/>
      <c r="Q12" s="175"/>
      <c r="R12" s="175"/>
      <c r="S12" s="176" t="s">
        <v>167</v>
      </c>
      <c r="T12" s="177"/>
      <c r="U12" s="177"/>
      <c r="V12" s="178"/>
      <c r="W12" s="179"/>
    </row>
    <row r="13" spans="1:26" ht="20.100000000000001" customHeight="1" x14ac:dyDescent="0.2">
      <c r="A13" s="7"/>
      <c r="B13" s="6"/>
    </row>
    <row r="14" spans="1:26" s="8" customFormat="1" ht="30" customHeight="1" x14ac:dyDescent="0.2">
      <c r="A14" s="26" t="s">
        <v>43</v>
      </c>
      <c r="B14" s="29" t="s">
        <v>43</v>
      </c>
      <c r="C14" s="22" t="s">
        <v>45</v>
      </c>
      <c r="D14" s="22" t="s">
        <v>42</v>
      </c>
      <c r="E14" s="22" t="s">
        <v>22</v>
      </c>
      <c r="F14" s="22" t="s">
        <v>43</v>
      </c>
      <c r="G14" s="22" t="s">
        <v>47</v>
      </c>
      <c r="H14" s="29" t="s">
        <v>49</v>
      </c>
      <c r="I14" s="34" t="s">
        <v>51</v>
      </c>
      <c r="J14" s="232" t="s">
        <v>163</v>
      </c>
      <c r="K14" s="233"/>
      <c r="L14" s="233"/>
      <c r="M14" s="233"/>
      <c r="N14" s="233"/>
      <c r="O14" s="233"/>
      <c r="P14" s="233"/>
      <c r="Q14" s="233"/>
      <c r="R14" s="234"/>
      <c r="S14" s="226" t="s">
        <v>105</v>
      </c>
      <c r="T14" s="227"/>
      <c r="U14" s="228"/>
      <c r="V14" s="29" t="s">
        <v>32</v>
      </c>
      <c r="W14" s="29" t="s">
        <v>34</v>
      </c>
      <c r="X14" s="22" t="s">
        <v>106</v>
      </c>
      <c r="Z14" s="184"/>
    </row>
    <row r="15" spans="1:26" s="9" customFormat="1" ht="36.75" customHeight="1" x14ac:dyDescent="0.2">
      <c r="A15" s="27" t="s">
        <v>44</v>
      </c>
      <c r="B15" s="30" t="s">
        <v>33</v>
      </c>
      <c r="C15" s="23" t="s">
        <v>46</v>
      </c>
      <c r="D15" s="23" t="s">
        <v>41</v>
      </c>
      <c r="E15" s="135"/>
      <c r="F15" s="23" t="s">
        <v>126</v>
      </c>
      <c r="G15" s="23" t="s">
        <v>48</v>
      </c>
      <c r="H15" s="32" t="s">
        <v>128</v>
      </c>
      <c r="I15" s="32" t="s">
        <v>67</v>
      </c>
      <c r="J15" s="229" t="s">
        <v>12</v>
      </c>
      <c r="K15" s="230"/>
      <c r="L15" s="231"/>
      <c r="M15" s="229" t="s">
        <v>110</v>
      </c>
      <c r="N15" s="230"/>
      <c r="O15" s="230"/>
      <c r="P15" s="230"/>
      <c r="Q15" s="231"/>
      <c r="R15" s="139" t="s">
        <v>50</v>
      </c>
      <c r="S15" s="140" t="e">
        <f>SUM(S17:S24)</f>
        <v>#N/A</v>
      </c>
      <c r="T15" s="140" t="e">
        <f>SUM(T17:T24)</f>
        <v>#N/A</v>
      </c>
      <c r="U15" s="140" t="e">
        <f>SUM(U17:U24)</f>
        <v>#N/A</v>
      </c>
      <c r="V15" s="35"/>
      <c r="W15" s="30" t="s">
        <v>31</v>
      </c>
      <c r="X15" s="25"/>
      <c r="Z15" s="185"/>
    </row>
    <row r="16" spans="1:26" s="9" customFormat="1" ht="15" x14ac:dyDescent="0.2">
      <c r="A16" s="28"/>
      <c r="B16" s="31"/>
      <c r="C16" s="24"/>
      <c r="D16" s="24"/>
      <c r="E16" s="24"/>
      <c r="F16" s="24"/>
      <c r="G16" s="24"/>
      <c r="H16" s="31"/>
      <c r="I16" s="31"/>
      <c r="J16" s="33" t="s">
        <v>44</v>
      </c>
      <c r="K16" s="36"/>
      <c r="L16" s="37" t="s">
        <v>5</v>
      </c>
      <c r="M16" s="33" t="s">
        <v>52</v>
      </c>
      <c r="N16" s="36"/>
      <c r="O16" s="141" t="s">
        <v>2</v>
      </c>
      <c r="P16" s="141" t="s">
        <v>7</v>
      </c>
      <c r="Q16" s="141" t="s">
        <v>3</v>
      </c>
      <c r="R16" s="142" t="s">
        <v>6</v>
      </c>
      <c r="S16" s="143" t="s">
        <v>2</v>
      </c>
      <c r="T16" s="143" t="s">
        <v>7</v>
      </c>
      <c r="U16" s="143" t="s">
        <v>3</v>
      </c>
      <c r="V16" s="31"/>
      <c r="W16" s="31"/>
      <c r="X16" s="24"/>
      <c r="Z16" s="185"/>
    </row>
    <row r="17" spans="1:24" x14ac:dyDescent="0.2">
      <c r="A17" s="11"/>
      <c r="B17" s="11"/>
      <c r="C17" s="12"/>
      <c r="D17" s="155"/>
      <c r="E17" s="156"/>
      <c r="F17" s="157"/>
      <c r="G17" s="155"/>
      <c r="H17" s="158"/>
      <c r="I17" s="159"/>
      <c r="J17" s="14"/>
      <c r="K17" s="15" t="e">
        <f>VLOOKUP(J17,'Risk Process_RR Explanation'!$L$19:$M$23,2,FALSE)</f>
        <v>#N/A</v>
      </c>
      <c r="L17" s="16" t="e">
        <f>VLOOKUP(J17,'Risk Process_RR Explanation'!$L$19:$N$23,3,FALSE)</f>
        <v>#N/A</v>
      </c>
      <c r="M17" s="14"/>
      <c r="N17" s="15" t="e">
        <f>VLOOKUP(M17,'Risk Process_RR Explanation'!$L$19:$M$23,2,FALSE)</f>
        <v>#N/A</v>
      </c>
      <c r="O17" s="144" t="e">
        <f>VLOOKUP($M17,'Risk Process_RR Explanation'!$L$19:$S$23,4,FALSE)</f>
        <v>#N/A</v>
      </c>
      <c r="P17" s="144" t="e">
        <f>VLOOKUP($M17,'Risk Process_RR Explanation'!$L$19:$S$23,6,FALSE)</f>
        <v>#N/A</v>
      </c>
      <c r="Q17" s="144" t="e">
        <f>VLOOKUP($M17,'Risk Process_RR Explanation'!$L$19:$S$23,8,FALSE)</f>
        <v>#N/A</v>
      </c>
      <c r="R17" s="144">
        <f>J17*M17</f>
        <v>0</v>
      </c>
      <c r="S17" s="144" t="e">
        <f>$L17*O17</f>
        <v>#N/A</v>
      </c>
      <c r="T17" s="144" t="e">
        <f t="shared" ref="T17:U17" si="0">$L17*P17</f>
        <v>#N/A</v>
      </c>
      <c r="U17" s="144" t="e">
        <f t="shared" si="0"/>
        <v>#N/A</v>
      </c>
      <c r="V17" s="17"/>
      <c r="W17" s="160"/>
      <c r="X17" s="17"/>
    </row>
    <row r="18" spans="1:24" x14ac:dyDescent="0.2">
      <c r="A18" s="11"/>
      <c r="B18" s="11"/>
      <c r="C18" s="12"/>
      <c r="D18" s="155"/>
      <c r="E18" s="156"/>
      <c r="F18" s="157"/>
      <c r="G18" s="155"/>
      <c r="H18" s="158"/>
      <c r="I18" s="159"/>
      <c r="J18" s="14"/>
      <c r="K18" s="15" t="e">
        <f>VLOOKUP(J18,'Risk Process_RR Explanation'!$L$19:$M$23,2,FALSE)</f>
        <v>#N/A</v>
      </c>
      <c r="L18" s="16" t="e">
        <f>VLOOKUP(J18,'Risk Process_RR Explanation'!$L$19:$N$23,3,FALSE)</f>
        <v>#N/A</v>
      </c>
      <c r="M18" s="14"/>
      <c r="N18" s="15" t="e">
        <f>VLOOKUP(M18,'Risk Process_RR Explanation'!$L$19:$M$23,2,FALSE)</f>
        <v>#N/A</v>
      </c>
      <c r="O18" s="144" t="e">
        <f>VLOOKUP($M18,'Risk Process_RR Explanation'!$L$19:$S$23,4,FALSE)</f>
        <v>#N/A</v>
      </c>
      <c r="P18" s="144" t="e">
        <f>VLOOKUP($M18,'Risk Process_RR Explanation'!$L$19:$S$23,6,FALSE)</f>
        <v>#N/A</v>
      </c>
      <c r="Q18" s="144" t="e">
        <f>VLOOKUP($M18,'Risk Process_RR Explanation'!$L$19:$S$23,8,FALSE)</f>
        <v>#N/A</v>
      </c>
      <c r="R18" s="144">
        <f t="shared" ref="R18:R19" si="1">J18*M18</f>
        <v>0</v>
      </c>
      <c r="S18" s="144" t="e">
        <f t="shared" ref="S18:S19" si="2">$L18*O18</f>
        <v>#N/A</v>
      </c>
      <c r="T18" s="144" t="e">
        <f t="shared" ref="T18:T19" si="3">$L18*P18</f>
        <v>#N/A</v>
      </c>
      <c r="U18" s="144" t="e">
        <f t="shared" ref="U18:U19" si="4">$L18*Q18</f>
        <v>#N/A</v>
      </c>
      <c r="V18" s="17"/>
      <c r="W18" s="160"/>
      <c r="X18" s="17"/>
    </row>
    <row r="19" spans="1:24" ht="93" customHeight="1" x14ac:dyDescent="0.2">
      <c r="A19" s="11"/>
      <c r="B19" s="11"/>
      <c r="C19" s="12"/>
      <c r="D19" s="155"/>
      <c r="E19" s="156"/>
      <c r="F19" s="157"/>
      <c r="G19" s="155"/>
      <c r="H19" s="158"/>
      <c r="I19" s="159"/>
      <c r="J19" s="14"/>
      <c r="K19" s="15" t="e">
        <f>VLOOKUP(J19,'Risk Process_RR Explanation'!$L$19:$M$23,2,FALSE)</f>
        <v>#N/A</v>
      </c>
      <c r="L19" s="16" t="e">
        <f>VLOOKUP(J19,'Risk Process_RR Explanation'!$L$19:$N$23,3,FALSE)</f>
        <v>#N/A</v>
      </c>
      <c r="M19" s="14"/>
      <c r="N19" s="15" t="e">
        <f>VLOOKUP(M19,'Risk Process_RR Explanation'!$L$19:$M$23,2,FALSE)</f>
        <v>#N/A</v>
      </c>
      <c r="O19" s="144" t="e">
        <f>VLOOKUP($M19,'Risk Process_RR Explanation'!$L$19:$S$23,4,FALSE)</f>
        <v>#N/A</v>
      </c>
      <c r="P19" s="144" t="e">
        <f>VLOOKUP($M19,'Risk Process_RR Explanation'!$L$19:$S$23,6,FALSE)</f>
        <v>#N/A</v>
      </c>
      <c r="Q19" s="144" t="e">
        <f>VLOOKUP($M19,'Risk Process_RR Explanation'!$L$19:$S$23,8,FALSE)</f>
        <v>#N/A</v>
      </c>
      <c r="R19" s="144">
        <f t="shared" si="1"/>
        <v>0</v>
      </c>
      <c r="S19" s="144" t="e">
        <f t="shared" si="2"/>
        <v>#N/A</v>
      </c>
      <c r="T19" s="144" t="e">
        <f t="shared" si="3"/>
        <v>#N/A</v>
      </c>
      <c r="U19" s="144" t="e">
        <f t="shared" si="4"/>
        <v>#N/A</v>
      </c>
      <c r="V19" s="17"/>
      <c r="W19" s="160"/>
      <c r="X19" s="17"/>
    </row>
    <row r="20" spans="1:24" x14ac:dyDescent="0.2">
      <c r="A20" s="10"/>
      <c r="B20" s="11"/>
      <c r="C20" s="12"/>
      <c r="D20" s="155"/>
      <c r="E20" s="136"/>
      <c r="F20" s="13"/>
      <c r="G20" s="11"/>
      <c r="H20" s="17"/>
      <c r="I20" s="137"/>
      <c r="J20" s="14"/>
      <c r="K20" s="15" t="e">
        <f>VLOOKUP(J20,'Risk Process_RR Explanation'!$L$19:$M$23,2,FALSE)</f>
        <v>#N/A</v>
      </c>
      <c r="L20" s="16" t="e">
        <f>VLOOKUP(J20,'Risk Process_RR Explanation'!$L$19:$N$23,3,FALSE)</f>
        <v>#N/A</v>
      </c>
      <c r="M20" s="14"/>
      <c r="N20" s="15" t="e">
        <f>VLOOKUP(M20,'Risk Process_RR Explanation'!$L$19:$M$23,2,FALSE)</f>
        <v>#N/A</v>
      </c>
      <c r="O20" s="144" t="e">
        <f>VLOOKUP($M20,'Risk Process_RR Explanation'!$L$19:$S$23,4,FALSE)</f>
        <v>#N/A</v>
      </c>
      <c r="P20" s="144" t="e">
        <f>VLOOKUP($M20,'Risk Process_RR Explanation'!$L$19:$S$23,6,FALSE)</f>
        <v>#N/A</v>
      </c>
      <c r="Q20" s="144" t="e">
        <f>VLOOKUP($M20,'Risk Process_RR Explanation'!$L$19:$S$23,8,FALSE)</f>
        <v>#N/A</v>
      </c>
      <c r="R20" s="144">
        <f t="shared" ref="R20" si="5">J20*M20</f>
        <v>0</v>
      </c>
      <c r="S20" s="144" t="e">
        <f t="shared" ref="S20" si="6">$L20*O20</f>
        <v>#N/A</v>
      </c>
      <c r="T20" s="144" t="e">
        <f t="shared" ref="T20" si="7">$L20*P20</f>
        <v>#N/A</v>
      </c>
      <c r="U20" s="144" t="e">
        <f t="shared" ref="U20" si="8">$L20*Q20</f>
        <v>#N/A</v>
      </c>
      <c r="V20" s="17"/>
      <c r="W20" s="18"/>
      <c r="X20" s="17"/>
    </row>
    <row r="21" spans="1:24" x14ac:dyDescent="0.2">
      <c r="A21" s="10"/>
      <c r="B21" s="11"/>
      <c r="C21" s="12"/>
      <c r="D21" s="155"/>
      <c r="E21" s="136"/>
      <c r="F21" s="13"/>
      <c r="G21" s="11"/>
      <c r="H21" s="17"/>
      <c r="I21" s="137"/>
      <c r="J21" s="14"/>
      <c r="K21" s="15"/>
      <c r="L21" s="16"/>
      <c r="M21" s="14"/>
      <c r="N21" s="15"/>
      <c r="O21" s="144"/>
      <c r="P21" s="144"/>
      <c r="Q21" s="144"/>
      <c r="R21" s="144"/>
      <c r="S21" s="144"/>
      <c r="T21" s="144"/>
      <c r="U21" s="144"/>
      <c r="V21" s="17"/>
      <c r="W21" s="18"/>
      <c r="X21" s="17"/>
    </row>
    <row r="22" spans="1:24" x14ac:dyDescent="0.2">
      <c r="A22" s="10"/>
      <c r="B22" s="11"/>
      <c r="C22" s="12"/>
      <c r="D22" s="155"/>
      <c r="E22" s="136"/>
      <c r="F22" s="13"/>
      <c r="G22" s="11"/>
      <c r="H22" s="17"/>
      <c r="I22" s="137"/>
      <c r="J22" s="14"/>
      <c r="K22" s="15"/>
      <c r="L22" s="16"/>
      <c r="M22" s="14"/>
      <c r="N22" s="15"/>
      <c r="O22" s="144"/>
      <c r="P22" s="144"/>
      <c r="Q22" s="144"/>
      <c r="R22" s="144"/>
      <c r="S22" s="144"/>
      <c r="T22" s="144"/>
      <c r="U22" s="144"/>
      <c r="V22" s="17"/>
      <c r="W22" s="18"/>
      <c r="X22" s="17"/>
    </row>
    <row r="23" spans="1:24" x14ac:dyDescent="0.2">
      <c r="A23" s="10"/>
      <c r="B23" s="11"/>
      <c r="C23" s="12"/>
      <c r="D23" s="155"/>
      <c r="E23" s="136"/>
      <c r="F23" s="13"/>
      <c r="G23" s="11"/>
      <c r="H23" s="17"/>
      <c r="I23" s="137"/>
      <c r="J23" s="14"/>
      <c r="K23" s="15"/>
      <c r="L23" s="16"/>
      <c r="M23" s="14"/>
      <c r="N23" s="15"/>
      <c r="O23" s="144"/>
      <c r="P23" s="144"/>
      <c r="Q23" s="144"/>
      <c r="R23" s="144"/>
      <c r="S23" s="144"/>
      <c r="T23" s="144"/>
      <c r="U23" s="144"/>
      <c r="V23" s="17"/>
      <c r="W23" s="18"/>
      <c r="X23" s="17"/>
    </row>
    <row r="24" spans="1:24" ht="15" thickBot="1" x14ac:dyDescent="0.25">
      <c r="A24" s="10"/>
      <c r="B24" s="11"/>
      <c r="C24" s="12"/>
      <c r="D24" s="155"/>
      <c r="E24" s="136"/>
      <c r="F24" s="13"/>
      <c r="G24" s="11"/>
      <c r="H24" s="17"/>
      <c r="I24" s="137"/>
      <c r="J24" s="14"/>
      <c r="K24" s="15"/>
      <c r="L24" s="16"/>
      <c r="M24" s="14"/>
      <c r="N24" s="15"/>
      <c r="O24" s="144"/>
      <c r="P24" s="144"/>
      <c r="Q24" s="161"/>
      <c r="R24" s="161"/>
      <c r="S24" s="161"/>
      <c r="T24" s="161"/>
      <c r="U24" s="161"/>
      <c r="V24" s="17"/>
      <c r="W24" s="18"/>
      <c r="X24" s="17"/>
    </row>
    <row r="25" spans="1:24" ht="15" thickBot="1" x14ac:dyDescent="0.25">
      <c r="C25" s="19"/>
      <c r="E25" s="20"/>
      <c r="F25" s="21"/>
      <c r="Q25" s="162"/>
      <c r="R25" s="163" t="s">
        <v>161</v>
      </c>
      <c r="S25" s="164" t="e">
        <f>SUM(S17:S24)</f>
        <v>#N/A</v>
      </c>
      <c r="T25" s="164" t="e">
        <f>SUM(T17:T24)</f>
        <v>#N/A</v>
      </c>
      <c r="U25" s="165" t="e">
        <f>SUM(U17:U24)</f>
        <v>#N/A</v>
      </c>
    </row>
    <row r="26" spans="1:24" ht="15" thickBot="1" x14ac:dyDescent="0.25">
      <c r="M26" s="171" t="s">
        <v>168</v>
      </c>
      <c r="N26" s="180"/>
      <c r="O26" s="177"/>
      <c r="P26" s="181"/>
      <c r="Q26" s="166"/>
      <c r="R26" s="167" t="s">
        <v>162</v>
      </c>
      <c r="S26" s="168"/>
      <c r="T26" s="168" t="e">
        <f>AVERAGE(S25:U25)</f>
        <v>#N/A</v>
      </c>
      <c r="U26" s="169"/>
    </row>
  </sheetData>
  <sheetProtection selectLockedCells="1" selectUnlockedCells="1"/>
  <autoFilter ref="A16:X24" xr:uid="{00000000-0009-0000-0000-000001000000}"/>
  <customSheetViews>
    <customSheetView guid="{C7AA0B93-8536-4A0F-918B-E1150DFF4452}" scale="70" showPageBreaks="1" fitToPage="1" printArea="1" showAutoFilter="1" view="pageBreakPreview">
      <selection activeCell="O12" sqref="O12"/>
      <pageMargins left="0.31496062992125984" right="0.31496062992125984" top="0.98425196850393704" bottom="0.51181102362204722" header="0.31496062992125984" footer="0.23622047244094491"/>
      <printOptions horizontalCentered="1"/>
      <pageSetup paperSize="8" scale="31" fitToHeight="0" orientation="landscape" r:id="rId1"/>
      <headerFooter alignWithMargins="0">
        <oddHeader>&amp;L&amp;G&amp;C&amp;"Arial,Bold"&amp;18A5 Western Transport Corridor
- &amp;F -</oddHeader>
        <oddFooter>&amp;LPrinted: &amp;D&amp;R&amp;P of &amp;N</oddFooter>
      </headerFooter>
      <autoFilter ref="A8:AH103" xr:uid="{DC33C687-7A26-45FE-9F54-6DDD68F4A7F2}"/>
    </customSheetView>
    <customSheetView guid="{41399769-9A28-4D83-9C17-C32305447636}" scale="60" showPageBreaks="1" fitToPage="1" printArea="1" filter="1" showAutoFilter="1" view="pageBreakPreview">
      <selection activeCell="G97" sqref="G97"/>
      <pageMargins left="0.31496062992125984" right="0.31496062992125984" top="0.98425196850393704" bottom="0.51181102362204722" header="0.31496062992125984" footer="0.23622047244094491"/>
      <printOptions horizontalCentered="1"/>
      <pageSetup paperSize="8" scale="31" fitToHeight="0" orientation="landscape" r:id="rId2"/>
      <headerFooter alignWithMargins="0">
        <oddHeader>&amp;L&amp;G&amp;C&amp;"Arial,Bold"&amp;18A5 Western Transport Corridor
- &amp;F -</oddHeader>
        <oddFooter>&amp;LPrinted: &amp;D&amp;R&amp;P of &amp;N</oddFooter>
      </headerFooter>
      <autoFilter ref="A8:AH103" xr:uid="{6285324A-EF6A-419D-8BA7-509E269790C3}">
        <filterColumn colId="1">
          <filters>
            <filter val="WS.01"/>
            <filter val="WS.02"/>
            <filter val="WS.03"/>
            <filter val="WS.04"/>
            <filter val="WS.05"/>
            <filter val="WS.06"/>
            <filter val="WS.07"/>
            <filter val="WS.08"/>
            <filter val="WS.09"/>
            <filter val="WS.10"/>
            <filter val="WS.11"/>
            <filter val="WS.12"/>
            <filter val="WS.13"/>
            <filter val="WS.14"/>
            <filter val="WS.15"/>
            <filter val="WS.16"/>
            <filter val="WS.17"/>
            <filter val="WS.18"/>
            <filter val="WS.19"/>
            <filter val="WS.20"/>
            <filter val="WS.21"/>
            <filter val="WS.22"/>
            <filter val="WS.23"/>
            <filter val="WS.24"/>
            <filter val="WS.25"/>
            <filter val="WS.26"/>
            <filter val="WS.27"/>
            <filter val="WS.28"/>
            <filter val="WS.29"/>
            <filter val="WS.30"/>
            <filter val="WS.31"/>
            <filter val="WS.32"/>
            <filter val="WS.33"/>
            <filter val="WS.34"/>
            <filter val="WS.35"/>
            <filter val="WS.36"/>
            <filter val="WS.37"/>
            <filter val="WS.38"/>
            <filter val="WS.39"/>
            <filter val="WS.40"/>
            <filter val="WS.41"/>
            <filter val="WS.42"/>
            <filter val="WS.43"/>
            <filter val="WS.44"/>
            <filter val="WS.45"/>
            <filter val="WS.46"/>
          </filters>
        </filterColumn>
      </autoFilter>
    </customSheetView>
    <customSheetView guid="{0687DB25-2AF2-4E86-AEDA-3E3E7B0935E3}" scale="40" showPageBreaks="1" fitToPage="1" printArea="1" filter="1" showAutoFilter="1" hiddenColumns="1" view="pageBreakPreview">
      <selection activeCell="G86" sqref="G86"/>
      <pageMargins left="0.31496062992125984" right="0.31496062992125984" top="0.27559055118110237" bottom="0.51181102362204722" header="0.51181102362204722" footer="0.23622047244094491"/>
      <printOptions horizontalCentered="1"/>
      <pageSetup paperSize="8" scale="43" fitToHeight="0" orientation="landscape" r:id="rId3"/>
      <headerFooter alignWithMargins="0">
        <oddFooter>&amp;L&amp;F&amp;C&amp;P of &amp;N</oddFooter>
      </headerFooter>
      <autoFilter ref="A6:AD141" xr:uid="{20C9B540-5C52-4F17-8CE8-385D4B5E0D8B}">
        <filterColumn colId="28">
          <filters blank="1">
            <filter val="A"/>
            <filter val="G"/>
            <filter val="Mitigated Total Commercial Risk to Consider"/>
            <filter val="R"/>
          </filters>
        </filterColumn>
        <sortState xmlns:xlrd2="http://schemas.microsoft.com/office/spreadsheetml/2017/richdata2" ref="A49:AD141">
          <sortCondition ref="A5:A122"/>
        </sortState>
      </autoFilter>
    </customSheetView>
    <customSheetView guid="{D864C558-032D-4423-AB18-DBCDD4F7FBEA}" scale="50" showPageBreaks="1" fitToPage="1" printArea="1" filter="1" showAutoFilter="1" hiddenColumns="1" view="pageBreakPreview" topLeftCell="A4">
      <pane ySplit="24" topLeftCell="A29" activePane="bottomLeft" state="frozen"/>
      <selection pane="bottomLeft" activeCell="AF116" sqref="AF116"/>
      <pageMargins left="0.31496062992125984" right="0.31496062992125984" top="0.27559055118110237" bottom="0.51181102362204722" header="0.51181102362204722" footer="0.23622047244094491"/>
      <printOptions horizontalCentered="1"/>
      <pageSetup paperSize="8" scale="35" fitToHeight="2" orientation="landscape" r:id="rId4"/>
      <headerFooter alignWithMargins="0">
        <oddFooter>&amp;L&amp;F&amp;C&amp;P of &amp;N</oddFooter>
      </headerFooter>
      <autoFilter ref="B1:AH1" xr:uid="{05227392-7E98-45FB-8EB4-F52B6214CA99}">
        <filterColumn colId="31">
          <filters blank="1">
            <filter val="A"/>
            <filter val="Mitigated Total Commercial Risk to Consider"/>
            <filter val="R"/>
          </filters>
        </filterColumn>
      </autoFilter>
    </customSheetView>
    <customSheetView guid="{DE4FA615-53F6-46CD-85ED-36610C651A6E}" scale="55" showPageBreaks="1" fitToPage="1" printArea="1" filter="1" showAutoFilter="1" hiddenColumns="1" view="pageBreakPreview">
      <selection activeCell="E51" sqref="E51"/>
      <pageMargins left="0.31496062992125984" right="0.31496062992125984" top="0.27559055118110237" bottom="0.51181102362204722" header="0.51181102362204722" footer="0.23622047244094491"/>
      <printOptions horizontalCentered="1"/>
      <pageSetup paperSize="8" scale="35" fitToHeight="2" orientation="landscape" r:id="rId5"/>
      <headerFooter alignWithMargins="0">
        <oddFooter>&amp;L&amp;F&amp;C&amp;P of &amp;N</oddFooter>
      </headerFooter>
      <autoFilter ref="B1:AH1" xr:uid="{BFCECAE5-4629-4606-A428-79DE726EE531}">
        <filterColumn colId="31">
          <filters blank="1">
            <filter val="A"/>
            <filter val="Mitigated Total Commercial Risk to Consider"/>
            <filter val="R"/>
          </filters>
        </filterColumn>
      </autoFilter>
    </customSheetView>
    <customSheetView guid="{DF728966-A70E-42AE-BDEA-A086DF318939}" scale="50" showPageBreaks="1" fitToPage="1" printArea="1" filter="1" showAutoFilter="1" hiddenColumns="1" view="pageBreakPreview" topLeftCell="H1">
      <selection activeCell="AF29" sqref="AF29:AF115"/>
      <pageMargins left="0.31496062992125984" right="0.31496062992125984" top="0.27559055118110237" bottom="0.51181102362204722" header="0.51181102362204722" footer="0.23622047244094491"/>
      <printOptions horizontalCentered="1"/>
      <pageSetup paperSize="8" scale="35" fitToHeight="2" orientation="landscape" r:id="rId6"/>
      <headerFooter alignWithMargins="0">
        <oddFooter>&amp;L&amp;F&amp;C&amp;P of &amp;N</oddFooter>
      </headerFooter>
      <autoFilter ref="A5:AG116" xr:uid="{D6A99A7C-8FE9-4DD3-A2D2-F2709C380951}">
        <filterColumn colId="31">
          <filters blank="1">
            <filter val="A"/>
            <filter val="Mitigated Total Commercial Risk to Consider"/>
            <filter val="R"/>
          </filters>
        </filterColumn>
      </autoFilter>
    </customSheetView>
    <customSheetView guid="{AE0E8A88-F082-4EB1-9347-7F4BDF3587A1}" scale="55" showPageBreaks="1" fitToPage="1" printArea="1" filter="1" showAutoFilter="1" hiddenColumns="1" view="pageBreakPreview" topLeftCell="A103">
      <selection activeCell="G132" sqref="G132"/>
      <pageMargins left="0.31496062992125984" right="0.31496062992125984" top="0.27559055118110237" bottom="0.51181102362204722" header="0.51181102362204722" footer="0.23622047244094491"/>
      <printOptions horizontalCentered="1"/>
      <pageSetup paperSize="8" scale="42" fitToHeight="0" orientation="landscape" r:id="rId7"/>
      <headerFooter alignWithMargins="0">
        <oddFooter>&amp;L&amp;F&amp;C&amp;P of &amp;N</oddFooter>
      </headerFooter>
      <autoFilter ref="A6:AD141" xr:uid="{991AD37D-6626-455C-AFB3-F62A245B2F3A}">
        <filterColumn colId="28">
          <filters blank="1">
            <filter val="A"/>
            <filter val="Mitigated Total Commercial Risk to Consider"/>
            <filter val="R"/>
          </filters>
        </filterColumn>
        <sortState xmlns:xlrd2="http://schemas.microsoft.com/office/spreadsheetml/2017/richdata2" ref="A12:AF122">
          <sortCondition ref="A5:A122"/>
        </sortState>
      </autoFilter>
    </customSheetView>
    <customSheetView guid="{100F6BC7-2443-4D7B-950A-2A8639655771}" scale="40" showPageBreaks="1" fitToPage="1" printArea="1" filter="1" showAutoFilter="1" hiddenColumns="1" view="pageBreakPreview">
      <selection activeCell="G86" sqref="G86"/>
      <pageMargins left="0.31496062992125984" right="0.31496062992125984" top="0.27559055118110237" bottom="0.51181102362204722" header="0.51181102362204722" footer="0.23622047244094491"/>
      <printOptions horizontalCentered="1"/>
      <pageSetup paperSize="8" scale="43" fitToHeight="0" orientation="landscape" r:id="rId8"/>
      <headerFooter alignWithMargins="0">
        <oddFooter>&amp;L&amp;F&amp;C&amp;P of &amp;N</oddFooter>
      </headerFooter>
      <autoFilter ref="A6:AD141" xr:uid="{999BB7A5-230B-4423-98DD-FD1B39C72341}">
        <filterColumn colId="28">
          <filters blank="1">
            <filter val="A"/>
            <filter val="G"/>
            <filter val="Mitigated Total Commercial Risk to Consider"/>
            <filter val="R"/>
          </filters>
        </filterColumn>
        <sortState xmlns:xlrd2="http://schemas.microsoft.com/office/spreadsheetml/2017/richdata2" ref="A49:AD141">
          <sortCondition ref="A5:A122"/>
        </sortState>
      </autoFilter>
    </customSheetView>
  </customSheetViews>
  <mergeCells count="17">
    <mergeCell ref="K3:P3"/>
    <mergeCell ref="H4:S4"/>
    <mergeCell ref="H10:I10"/>
    <mergeCell ref="S14:U14"/>
    <mergeCell ref="J15:L15"/>
    <mergeCell ref="M15:Q15"/>
    <mergeCell ref="J14:R14"/>
    <mergeCell ref="A4:C4"/>
    <mergeCell ref="A8:C8"/>
    <mergeCell ref="A10:C10"/>
    <mergeCell ref="A12:C12"/>
    <mergeCell ref="D4:F4"/>
    <mergeCell ref="D8:F8"/>
    <mergeCell ref="D10:F10"/>
    <mergeCell ref="D12:F12"/>
    <mergeCell ref="A6:C6"/>
    <mergeCell ref="D6:F6"/>
  </mergeCells>
  <phoneticPr fontId="6" type="noConversion"/>
  <conditionalFormatting sqref="K17 N17">
    <cfRule type="expression" dxfId="26" priority="868" stopIfTrue="1">
      <formula>IF(OR(K17="VH",K17="H"),TRUE,FALSE)</formula>
    </cfRule>
    <cfRule type="expression" dxfId="25" priority="869" stopIfTrue="1">
      <formula>IF(K17="M",TRUE,FALSE)</formula>
    </cfRule>
    <cfRule type="expression" dxfId="24" priority="870" stopIfTrue="1">
      <formula>IF(OR(K17="VL",K17="L"),TRUE,FALSE)</formula>
    </cfRule>
  </conditionalFormatting>
  <conditionalFormatting sqref="R17">
    <cfRule type="cellIs" dxfId="23" priority="874" stopIfTrue="1" operator="between">
      <formula>0</formula>
      <formula>4</formula>
    </cfRule>
    <cfRule type="cellIs" dxfId="22" priority="875" stopIfTrue="1" operator="between">
      <formula>5</formula>
      <formula>12</formula>
    </cfRule>
    <cfRule type="cellIs" dxfId="21" priority="876" stopIfTrue="1" operator="greaterThan">
      <formula>13</formula>
    </cfRule>
  </conditionalFormatting>
  <conditionalFormatting sqref="M17 O17:Q17">
    <cfRule type="expression" dxfId="20" priority="871" stopIfTrue="1">
      <formula>IF(OR(M17="VH",M17="H"),TRUE,FALSE)</formula>
    </cfRule>
    <cfRule type="expression" dxfId="19" priority="872" stopIfTrue="1">
      <formula>IF(M17="M",TRUE,FALSE)</formula>
    </cfRule>
    <cfRule type="expression" dxfId="18" priority="873" stopIfTrue="1">
      <formula>IF(OR(M17="VL",M17="L"),TRUE,FALSE)</formula>
    </cfRule>
  </conditionalFormatting>
  <conditionalFormatting sqref="R18:R19 R21:R24">
    <cfRule type="cellIs" dxfId="17" priority="16" stopIfTrue="1" operator="between">
      <formula>0</formula>
      <formula>4</formula>
    </cfRule>
    <cfRule type="cellIs" dxfId="16" priority="17" stopIfTrue="1" operator="between">
      <formula>5</formula>
      <formula>12</formula>
    </cfRule>
    <cfRule type="cellIs" dxfId="15" priority="18" stopIfTrue="1" operator="greaterThan">
      <formula>13</formula>
    </cfRule>
  </conditionalFormatting>
  <conditionalFormatting sqref="K18:K19 N18:N19 N21:N24 K21:K24">
    <cfRule type="expression" dxfId="14" priority="10" stopIfTrue="1">
      <formula>IF(OR(K18="VH",K18="H"),TRUE,FALSE)</formula>
    </cfRule>
    <cfRule type="expression" dxfId="13" priority="11" stopIfTrue="1">
      <formula>IF(K18="M",TRUE,FALSE)</formula>
    </cfRule>
    <cfRule type="expression" dxfId="12" priority="12" stopIfTrue="1">
      <formula>IF(OR(K18="VL",K18="L"),TRUE,FALSE)</formula>
    </cfRule>
  </conditionalFormatting>
  <conditionalFormatting sqref="M18:M19 O18:Q19 O21:Q24 M21:M24">
    <cfRule type="expression" dxfId="11" priority="13" stopIfTrue="1">
      <formula>IF(OR(M18="VH",M18="H"),TRUE,FALSE)</formula>
    </cfRule>
    <cfRule type="expression" dxfId="10" priority="14" stopIfTrue="1">
      <formula>IF(M18="M",TRUE,FALSE)</formula>
    </cfRule>
    <cfRule type="expression" dxfId="9" priority="15" stopIfTrue="1">
      <formula>IF(OR(M18="VL",M18="L"),TRUE,FALSE)</formula>
    </cfRule>
  </conditionalFormatting>
  <conditionalFormatting sqref="R20">
    <cfRule type="cellIs" dxfId="8" priority="7" stopIfTrue="1" operator="between">
      <formula>0</formula>
      <formula>4</formula>
    </cfRule>
    <cfRule type="cellIs" dxfId="7" priority="8" stopIfTrue="1" operator="between">
      <formula>5</formula>
      <formula>12</formula>
    </cfRule>
    <cfRule type="cellIs" dxfId="6" priority="9" stopIfTrue="1" operator="greaterThan">
      <formula>13</formula>
    </cfRule>
  </conditionalFormatting>
  <conditionalFormatting sqref="K20 N20">
    <cfRule type="expression" dxfId="5" priority="1" stopIfTrue="1">
      <formula>IF(OR(K20="VH",K20="H"),TRUE,FALSE)</formula>
    </cfRule>
    <cfRule type="expression" dxfId="4" priority="2" stopIfTrue="1">
      <formula>IF(K20="M",TRUE,FALSE)</formula>
    </cfRule>
    <cfRule type="expression" dxfId="3" priority="3" stopIfTrue="1">
      <formula>IF(OR(K20="VL",K20="L"),TRUE,FALSE)</formula>
    </cfRule>
  </conditionalFormatting>
  <conditionalFormatting sqref="M20 O20:Q20">
    <cfRule type="expression" dxfId="2" priority="4" stopIfTrue="1">
      <formula>IF(OR(M20="VH",M20="H"),TRUE,FALSE)</formula>
    </cfRule>
    <cfRule type="expression" dxfId="1" priority="5" stopIfTrue="1">
      <formula>IF(M20="M",TRUE,FALSE)</formula>
    </cfRule>
    <cfRule type="expression" dxfId="0" priority="6" stopIfTrue="1">
      <formula>IF(OR(M20="VL",M20="L"),TRUE,FALSE)</formula>
    </cfRule>
  </conditionalFormatting>
  <dataValidations count="2">
    <dataValidation type="list" allowBlank="1" showInputMessage="1" showErrorMessage="1" sqref="E25:F25" xr:uid="{00000000-0002-0000-0100-000000000000}">
      <formula1>#REF!</formula1>
    </dataValidation>
    <dataValidation type="list" allowBlank="1" showInputMessage="1" showErrorMessage="1" sqref="D8:F8" xr:uid="{00000000-0002-0000-0100-000001000000}">
      <formula1>$Z$7:$Z$10</formula1>
    </dataValidation>
  </dataValidations>
  <printOptions horizontalCentered="1"/>
  <pageMargins left="0.31496062992125984" right="0.31496062992125984" top="0.98425196850393704" bottom="0.51181102362204722" header="0.31496062992125984" footer="0.23622047244094491"/>
  <pageSetup paperSize="8" scale="39" fitToHeight="0" orientation="landscape" r:id="rId9"/>
  <headerFooter alignWithMargins="0">
    <oddFooter>&amp;LPrinted: &amp;D&amp;R&amp;P of &amp;N</oddFooter>
  </headerFooter>
  <drawing r:id="rId1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2000000}">
          <x14:formula1>
            <xm:f>'RR_Drop Downs'!$K$4:$K$6</xm:f>
          </x14:formula1>
          <xm:sqref>V21:V24</xm:sqref>
        </x14:dataValidation>
        <x14:dataValidation type="list" allowBlank="1" showInputMessage="1" showErrorMessage="1" xr:uid="{00000000-0002-0000-0100-000003000000}">
          <x14:formula1>
            <xm:f>'RR_Drop Downs'!$D$4:$D$15</xm:f>
          </x14:formula1>
          <xm:sqref>E20:E24</xm:sqref>
        </x14:dataValidation>
        <x14:dataValidation type="list" allowBlank="1" showInputMessage="1" showErrorMessage="1" xr:uid="{00000000-0002-0000-0100-000004000000}">
          <x14:formula1>
            <xm:f>'RR_Drop Downs'!$G$4:$G$5</xm:f>
          </x14:formula1>
          <xm:sqref>F20:F24</xm:sqref>
        </x14:dataValidation>
        <x14:dataValidation type="list" allowBlank="1" showInputMessage="1" showErrorMessage="1" xr:uid="{00000000-0002-0000-0100-000005000000}">
          <x14:formula1>
            <xm:f>'RR_Drop Downs'!$I$4:$I$16</xm:f>
          </x14:formula1>
          <xm:sqref>G20:G24</xm:sqref>
        </x14:dataValidation>
        <x14:dataValidation type="list" allowBlank="1" showInputMessage="1" showErrorMessage="1" xr:uid="{00000000-0002-0000-0100-000006000000}">
          <x14:formula1>
            <xm:f>'C:\Users\ollie.fallon\Desktop\CMG - Presentation\CKBS - Band 3 Worked Examples_221004\Phase 3 - Preliminary Design\[PH 3 013_B23_QRA_CMG-QRA-Part-1_V1 - Worked Example.xlsx]RR_Drop Downs'!#REF!</xm:f>
          </x14:formula1>
          <xm:sqref>V17:V20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2"/>
  <sheetViews>
    <sheetView view="pageBreakPreview" zoomScale="85" zoomScaleNormal="85" zoomScaleSheetLayoutView="85" workbookViewId="0">
      <selection activeCell="I31" sqref="I31"/>
    </sheetView>
  </sheetViews>
  <sheetFormatPr defaultColWidth="8.85546875" defaultRowHeight="12.75" x14ac:dyDescent="0.2"/>
  <cols>
    <col min="1" max="1" width="23" style="44" bestFit="1" customWidth="1"/>
    <col min="2" max="2" width="29" style="44" bestFit="1" customWidth="1"/>
    <col min="3" max="3" width="9.28515625" style="44"/>
    <col min="4" max="4" width="41.7109375" style="44" bestFit="1" customWidth="1"/>
    <col min="5" max="5" width="41.7109375" style="44" customWidth="1"/>
    <col min="6" max="6" width="8.85546875" style="44"/>
    <col min="7" max="7" width="22.5703125" style="44" bestFit="1" customWidth="1"/>
    <col min="8" max="8" width="8.85546875" style="44"/>
    <col min="9" max="9" width="25.5703125" style="44" customWidth="1"/>
    <col min="10" max="10" width="8.85546875" style="44"/>
    <col min="11" max="11" width="11.28515625" style="44" customWidth="1"/>
    <col min="12" max="16384" width="8.85546875" style="44"/>
  </cols>
  <sheetData>
    <row r="1" spans="1:11" ht="15" x14ac:dyDescent="0.2">
      <c r="A1" s="43" t="s">
        <v>134</v>
      </c>
    </row>
    <row r="3" spans="1:11" s="49" customFormat="1" ht="39.75" customHeight="1" x14ac:dyDescent="0.2">
      <c r="A3" s="45" t="s">
        <v>135</v>
      </c>
      <c r="B3" s="46" t="s">
        <v>55</v>
      </c>
      <c r="C3" s="47"/>
      <c r="D3" s="45" t="s">
        <v>136</v>
      </c>
      <c r="E3" s="48" t="s">
        <v>137</v>
      </c>
      <c r="G3" s="45" t="s">
        <v>138</v>
      </c>
      <c r="I3" s="45" t="s">
        <v>139</v>
      </c>
      <c r="J3" s="47"/>
      <c r="K3" s="45" t="s">
        <v>140</v>
      </c>
    </row>
    <row r="4" spans="1:11" x14ac:dyDescent="0.2">
      <c r="A4" s="50" t="s">
        <v>165</v>
      </c>
      <c r="B4" s="50" t="s">
        <v>165</v>
      </c>
      <c r="D4" s="51" t="s">
        <v>62</v>
      </c>
      <c r="E4" s="51" t="s">
        <v>65</v>
      </c>
      <c r="G4" s="50" t="s">
        <v>15</v>
      </c>
      <c r="I4" s="51" t="s">
        <v>16</v>
      </c>
      <c r="J4" s="52"/>
      <c r="K4" s="53" t="s">
        <v>28</v>
      </c>
    </row>
    <row r="5" spans="1:11" x14ac:dyDescent="0.2">
      <c r="A5" s="50" t="s">
        <v>165</v>
      </c>
      <c r="B5" s="50" t="s">
        <v>165</v>
      </c>
      <c r="D5" s="51" t="s">
        <v>19</v>
      </c>
      <c r="E5" s="51" t="s">
        <v>65</v>
      </c>
      <c r="G5" s="54" t="s">
        <v>23</v>
      </c>
      <c r="I5" s="55" t="s">
        <v>24</v>
      </c>
      <c r="J5" s="56"/>
      <c r="K5" s="57" t="s">
        <v>29</v>
      </c>
    </row>
    <row r="6" spans="1:11" x14ac:dyDescent="0.2">
      <c r="A6" s="50" t="s">
        <v>165</v>
      </c>
      <c r="B6" s="50" t="s">
        <v>165</v>
      </c>
      <c r="D6" s="51" t="s">
        <v>36</v>
      </c>
      <c r="E6" s="51" t="s">
        <v>4</v>
      </c>
      <c r="I6" s="51" t="s">
        <v>25</v>
      </c>
      <c r="J6" s="56"/>
      <c r="K6" s="58" t="s">
        <v>30</v>
      </c>
    </row>
    <row r="7" spans="1:11" x14ac:dyDescent="0.2">
      <c r="A7" s="50" t="s">
        <v>165</v>
      </c>
      <c r="B7" s="50" t="s">
        <v>165</v>
      </c>
      <c r="D7" s="51" t="s">
        <v>18</v>
      </c>
      <c r="E7" s="51" t="s">
        <v>4</v>
      </c>
      <c r="I7" s="55" t="s">
        <v>26</v>
      </c>
      <c r="J7" s="56"/>
    </row>
    <row r="8" spans="1:11" x14ac:dyDescent="0.2">
      <c r="A8" s="50" t="s">
        <v>165</v>
      </c>
      <c r="B8" s="50" t="s">
        <v>165</v>
      </c>
      <c r="D8" s="51" t="s">
        <v>63</v>
      </c>
      <c r="E8" s="51" t="s">
        <v>4</v>
      </c>
      <c r="I8" s="55" t="s">
        <v>18</v>
      </c>
      <c r="J8" s="56"/>
    </row>
    <row r="9" spans="1:11" x14ac:dyDescent="0.2">
      <c r="A9" s="50" t="s">
        <v>165</v>
      </c>
      <c r="B9" s="50" t="s">
        <v>165</v>
      </c>
      <c r="D9" s="51" t="s">
        <v>35</v>
      </c>
      <c r="E9" s="51" t="s">
        <v>65</v>
      </c>
      <c r="I9" s="55" t="s">
        <v>27</v>
      </c>
      <c r="J9" s="59"/>
    </row>
    <row r="10" spans="1:11" x14ac:dyDescent="0.2">
      <c r="A10" s="50" t="s">
        <v>165</v>
      </c>
      <c r="B10" s="50" t="s">
        <v>165</v>
      </c>
      <c r="D10" s="51" t="s">
        <v>37</v>
      </c>
      <c r="E10" s="51" t="s">
        <v>65</v>
      </c>
      <c r="I10" s="51" t="s">
        <v>26</v>
      </c>
    </row>
    <row r="11" spans="1:11" x14ac:dyDescent="0.2">
      <c r="A11" s="50"/>
      <c r="B11" s="50"/>
      <c r="D11" s="51" t="s">
        <v>64</v>
      </c>
      <c r="E11" s="51" t="s">
        <v>4</v>
      </c>
      <c r="I11" s="55" t="s">
        <v>56</v>
      </c>
    </row>
    <row r="12" spans="1:11" x14ac:dyDescent="0.2">
      <c r="A12" s="50"/>
      <c r="B12" s="50"/>
      <c r="D12" s="51" t="s">
        <v>38</v>
      </c>
      <c r="E12" s="51" t="s">
        <v>4</v>
      </c>
      <c r="I12" s="55" t="s">
        <v>57</v>
      </c>
    </row>
    <row r="13" spans="1:11" x14ac:dyDescent="0.2">
      <c r="A13" s="50"/>
      <c r="B13" s="50"/>
      <c r="D13" s="51" t="s">
        <v>17</v>
      </c>
      <c r="E13" s="51" t="s">
        <v>4</v>
      </c>
      <c r="I13" s="51" t="s">
        <v>127</v>
      </c>
    </row>
    <row r="14" spans="1:11" x14ac:dyDescent="0.2">
      <c r="A14" s="50"/>
      <c r="B14" s="50"/>
      <c r="D14" s="51" t="s">
        <v>16</v>
      </c>
      <c r="E14" s="51" t="s">
        <v>65</v>
      </c>
      <c r="I14" s="52"/>
    </row>
    <row r="15" spans="1:11" x14ac:dyDescent="0.2">
      <c r="A15" s="50"/>
      <c r="B15" s="50"/>
      <c r="D15" s="51" t="s">
        <v>68</v>
      </c>
      <c r="E15" s="51" t="s">
        <v>1</v>
      </c>
      <c r="I15" s="52"/>
    </row>
    <row r="16" spans="1:11" x14ac:dyDescent="0.2">
      <c r="A16" s="50"/>
      <c r="B16" s="50"/>
      <c r="D16" s="51" t="s">
        <v>21</v>
      </c>
      <c r="E16" s="51" t="s">
        <v>21</v>
      </c>
    </row>
    <row r="17" spans="1:5" x14ac:dyDescent="0.2">
      <c r="A17" s="50"/>
      <c r="B17" s="50"/>
      <c r="D17" s="51"/>
      <c r="E17" s="51"/>
    </row>
    <row r="18" spans="1:5" x14ac:dyDescent="0.2">
      <c r="A18" s="50"/>
      <c r="B18" s="50"/>
      <c r="D18" s="51"/>
      <c r="E18" s="51"/>
    </row>
    <row r="19" spans="1:5" x14ac:dyDescent="0.2">
      <c r="A19" s="50"/>
      <c r="B19" s="50"/>
      <c r="D19" s="51"/>
      <c r="E19" s="51"/>
    </row>
    <row r="20" spans="1:5" x14ac:dyDescent="0.2">
      <c r="A20" s="50"/>
      <c r="B20" s="50"/>
      <c r="D20" s="51"/>
      <c r="E20" s="51"/>
    </row>
    <row r="21" spans="1:5" x14ac:dyDescent="0.2">
      <c r="A21" s="50"/>
      <c r="B21" s="50"/>
      <c r="D21" s="51"/>
      <c r="E21" s="51"/>
    </row>
    <row r="22" spans="1:5" x14ac:dyDescent="0.2">
      <c r="A22" s="51"/>
      <c r="B22" s="51"/>
      <c r="D22" s="51"/>
      <c r="E22" s="51"/>
    </row>
  </sheetData>
  <customSheetViews>
    <customSheetView guid="{C7AA0B93-8536-4A0F-918B-E1150DFF4452}" scale="110">
      <selection activeCell="K1" sqref="K1:K1048576"/>
      <pageMargins left="0.7" right="0.7" top="0.75" bottom="0.75" header="0.3" footer="0.3"/>
      <pageSetup paperSize="9" orientation="portrait" r:id="rId1"/>
    </customSheetView>
    <customSheetView guid="{41399769-9A28-4D83-9C17-C32305447636}" scale="110">
      <selection activeCell="K1" sqref="K1:K1048576"/>
      <pageMargins left="0.7" right="0.7" top="0.75" bottom="0.75" header="0.3" footer="0.3"/>
      <pageSetup paperSize="9" orientation="portrait" r:id="rId2"/>
    </customSheetView>
  </customSheetViews>
  <pageMargins left="0.70866141732283472" right="0.70866141732283472" top="0.74803149606299213" bottom="0.74803149606299213" header="0.31496062992125984" footer="0.31496062992125984"/>
  <pageSetup paperSize="9" scale="58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Risk Process_RR Explanation</vt:lpstr>
      <vt:lpstr>Risk Register (RR)</vt:lpstr>
      <vt:lpstr>RR_Drop Downs</vt:lpstr>
      <vt:lpstr>'Risk Register (RR)'!Print_Area</vt:lpstr>
      <vt:lpstr>'Risk Register (RR)'!Print_Titles</vt:lpstr>
    </vt:vector>
  </TitlesOfParts>
  <Company>Mouchel Consulting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Rayner</dc:creator>
  <cp:lastModifiedBy>James White</cp:lastModifiedBy>
  <cp:lastPrinted>2022-11-23T12:53:37Z</cp:lastPrinted>
  <dcterms:created xsi:type="dcterms:W3CDTF">2004-03-09T16:48:51Z</dcterms:created>
  <dcterms:modified xsi:type="dcterms:W3CDTF">2023-01-12T11:37:21Z</dcterms:modified>
</cp:coreProperties>
</file>