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I:\TPI\Transport Development\08_Technical_Advice_Notes\02_Cost Management\11_Cost MGT Templates_Guidance (Feb. 2023)\3. Completed Templates (For Issue)_Feb. 2023\Band 3_Worked Examples\PH3_Preliminary Design\"/>
    </mc:Choice>
  </mc:AlternateContent>
  <bookViews>
    <workbookView xWindow="0" yWindow="0" windowWidth="28800" windowHeight="11100"/>
  </bookViews>
  <sheets>
    <sheet name="Cost Estimate" sheetId="1" r:id="rId1"/>
    <sheet name="PCD Summary" sheetId="10" r:id="rId2"/>
    <sheet name="Assumptions" sheetId="4" r:id="rId3"/>
    <sheet name="Expenditure Profile" sheetId="6" r:id="rId4"/>
    <sheet name="Estimate Comparisons" sheetId="9" r:id="rId5"/>
  </sheets>
  <definedNames>
    <definedName name="_xlnm.Print_Area" localSheetId="2">Assumptions!$B$1:$AC$75</definedName>
    <definedName name="_xlnm.Print_Area" localSheetId="0">'Cost Estimate'!$B$1:$AG$108</definedName>
    <definedName name="_xlnm.Print_Area" localSheetId="4">'Estimate Comparisons'!$B$1:$V$55</definedName>
    <definedName name="_xlnm.Print_Area" localSheetId="3">'Expenditure Profile'!$B$1:$AD$65</definedName>
    <definedName name="_xlnm.Print_Area" localSheetId="1">'PCD Summary'!$A$1:$AB$33</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3" i="9" l="1"/>
  <c r="E23" i="9"/>
  <c r="F22" i="9"/>
  <c r="G22" i="9" s="1"/>
  <c r="H22" i="9" s="1"/>
  <c r="K81" i="1"/>
  <c r="J79" i="1"/>
  <c r="K79" i="1" s="1"/>
  <c r="H26" i="9" l="1"/>
  <c r="J14" i="10" l="1"/>
  <c r="J12" i="10"/>
  <c r="J10" i="10"/>
  <c r="D14" i="10"/>
  <c r="D12" i="10"/>
  <c r="D10" i="10"/>
  <c r="D8" i="10"/>
  <c r="K53" i="1"/>
  <c r="K56" i="1" s="1"/>
  <c r="K59" i="1" s="1"/>
  <c r="I23" i="10" s="1"/>
  <c r="J23" i="10" s="1"/>
  <c r="K54" i="1"/>
  <c r="K57" i="1" s="1"/>
  <c r="I21" i="10" s="1"/>
  <c r="J21" i="10" s="1"/>
  <c r="K55" i="1"/>
  <c r="K58" i="1" s="1"/>
  <c r="F94" i="1"/>
  <c r="E30" i="9"/>
  <c r="I20" i="10" l="1"/>
  <c r="J20" i="10" s="1"/>
  <c r="I17" i="10"/>
  <c r="J17" i="10" s="1"/>
  <c r="I18" i="10"/>
  <c r="J18" i="10" s="1"/>
  <c r="K52" i="1"/>
  <c r="I19" i="10"/>
  <c r="J19" i="10" s="1"/>
  <c r="E27" i="9"/>
  <c r="D9" i="9"/>
  <c r="D7" i="9"/>
  <c r="E8" i="6"/>
  <c r="E6" i="6"/>
  <c r="E15" i="4"/>
  <c r="E13" i="4"/>
  <c r="E11" i="4"/>
  <c r="E9" i="4"/>
  <c r="E7" i="4"/>
  <c r="K88" i="1" l="1"/>
  <c r="J28" i="10" l="1"/>
  <c r="F26" i="9"/>
  <c r="G26" i="9" s="1"/>
  <c r="K72" i="1"/>
  <c r="K71" i="1"/>
  <c r="K70" i="1"/>
  <c r="K69" i="1"/>
  <c r="K68" i="1"/>
  <c r="K67" i="1"/>
  <c r="J48" i="1"/>
  <c r="K48" i="1" l="1"/>
  <c r="K49" i="1" s="1"/>
  <c r="K73" i="1"/>
  <c r="F32" i="9"/>
  <c r="E12" i="6"/>
  <c r="F15" i="9" l="1"/>
  <c r="J63" i="1"/>
  <c r="K63" i="1" s="1"/>
  <c r="G32" i="9" l="1"/>
  <c r="H32" i="9" s="1"/>
  <c r="G15" i="9"/>
  <c r="H15" i="9" s="1"/>
  <c r="K64" i="1" l="1"/>
  <c r="F17" i="9" l="1"/>
  <c r="G17" i="9" s="1"/>
  <c r="H17" i="9" s="1"/>
  <c r="G17" i="6"/>
  <c r="G18" i="6" s="1"/>
  <c r="G19" i="6" s="1"/>
  <c r="G20" i="6" s="1"/>
  <c r="G21" i="6" s="1"/>
  <c r="G22" i="6" s="1"/>
  <c r="G23" i="6" s="1"/>
  <c r="G24" i="6" s="1"/>
  <c r="G25" i="6" s="1"/>
  <c r="G26" i="6" s="1"/>
  <c r="G27" i="6" s="1"/>
  <c r="G28" i="6" s="1"/>
  <c r="G29" i="6" s="1"/>
  <c r="G30" i="6" s="1"/>
  <c r="G31" i="6" s="1"/>
  <c r="G32" i="6" s="1"/>
  <c r="K60" i="1" l="1"/>
  <c r="J76" i="1" l="1"/>
  <c r="K76" i="1"/>
  <c r="F16" i="9"/>
  <c r="G16" i="9" s="1"/>
  <c r="H16" i="9" s="1"/>
  <c r="J87" i="1"/>
  <c r="K87" i="1" s="1"/>
  <c r="K17" i="6"/>
  <c r="K18" i="6" s="1"/>
  <c r="K19" i="6" s="1"/>
  <c r="K20" i="6" s="1"/>
  <c r="K21" i="6" s="1"/>
  <c r="K22" i="6" s="1"/>
  <c r="K23" i="6" s="1"/>
  <c r="K24" i="6" s="1"/>
  <c r="K25" i="6" s="1"/>
  <c r="K26" i="6" s="1"/>
  <c r="K27" i="6" s="1"/>
  <c r="K28" i="6" s="1"/>
  <c r="K29" i="6" s="1"/>
  <c r="K30" i="6" s="1"/>
  <c r="K31" i="6" s="1"/>
  <c r="K32" i="6" l="1"/>
  <c r="J27" i="10"/>
  <c r="F25" i="9"/>
  <c r="G25" i="9" s="1"/>
  <c r="H25" i="9" s="1"/>
  <c r="F19" i="9"/>
  <c r="G19" i="9" s="1"/>
  <c r="H19" i="9" s="1"/>
  <c r="K77" i="1"/>
  <c r="F18" i="9"/>
  <c r="F20" i="9" l="1"/>
  <c r="G20" i="9" s="1"/>
  <c r="H20" i="9" s="1"/>
  <c r="K84" i="1"/>
  <c r="J78" i="1"/>
  <c r="K78" i="1" s="1"/>
  <c r="G18" i="9"/>
  <c r="H18" i="9" s="1"/>
  <c r="J86" i="1" l="1"/>
  <c r="K86" i="1" s="1"/>
  <c r="I22" i="10"/>
  <c r="J22" i="10" s="1"/>
  <c r="J25" i="10" s="1"/>
  <c r="F21" i="9"/>
  <c r="G21" i="9" s="1"/>
  <c r="H21" i="9" s="1"/>
  <c r="F24" i="9" l="1"/>
  <c r="G24" i="9" s="1"/>
  <c r="H24" i="9" s="1"/>
  <c r="J26" i="10"/>
  <c r="J30" i="10" s="1"/>
  <c r="K91" i="1"/>
  <c r="K94" i="1"/>
  <c r="F27" i="9" l="1"/>
  <c r="G27" i="9" s="1"/>
  <c r="H27" i="9" s="1"/>
  <c r="K95" i="1"/>
  <c r="E10" i="6"/>
  <c r="G23" i="9"/>
  <c r="H23" i="9" s="1"/>
</calcChain>
</file>

<file path=xl/comments1.xml><?xml version="1.0" encoding="utf-8"?>
<comments xmlns="http://schemas.openxmlformats.org/spreadsheetml/2006/main">
  <authors>
    <author>Paudraic O'Hagan</author>
  </authors>
  <commentList>
    <comment ref="K14" authorId="0" shapeId="0">
      <text>
        <r>
          <rPr>
            <b/>
            <sz val="9"/>
            <color indexed="81"/>
            <rFont val="Tahoma"/>
            <family val="2"/>
          </rPr>
          <t xml:space="preserve">Estimating Methodology
</t>
        </r>
        <r>
          <rPr>
            <sz val="9"/>
            <color indexed="81"/>
            <rFont val="Tahoma"/>
            <family val="2"/>
          </rPr>
          <t xml:space="preserve">Period in which prices in the cost estimate relate to (e.g. Q1 2021)
</t>
        </r>
      </text>
    </comment>
    <comment ref="J86" authorId="0" shapeId="0">
      <text>
        <r>
          <rPr>
            <b/>
            <sz val="9"/>
            <color indexed="81"/>
            <rFont val="Tahoma"/>
            <family val="2"/>
          </rPr>
          <t xml:space="preserve">Estimating Methology: </t>
        </r>
        <r>
          <rPr>
            <sz val="9"/>
            <color indexed="81"/>
            <rFont val="Tahoma"/>
            <family val="2"/>
          </rPr>
          <t xml:space="preserve">
VAT Rates shall be reviewed to ensure that they are correct and are being applied to the correct cost heads. </t>
        </r>
      </text>
    </comment>
    <comment ref="J87" authorId="0" shapeId="0">
      <text>
        <r>
          <rPr>
            <b/>
            <sz val="9"/>
            <color indexed="81"/>
            <rFont val="Tahoma"/>
            <family val="2"/>
          </rPr>
          <t xml:space="preserve">Estimating Methology: 
</t>
        </r>
        <r>
          <rPr>
            <sz val="9"/>
            <color indexed="81"/>
            <rFont val="Tahoma"/>
            <family val="2"/>
          </rPr>
          <t xml:space="preserve">VAT Rates shall be reviewed to ensure that they are correct and are being applied to the correct cost heads. </t>
        </r>
      </text>
    </comment>
    <comment ref="J88" authorId="0" shapeId="0">
      <text>
        <r>
          <rPr>
            <b/>
            <sz val="9"/>
            <color indexed="81"/>
            <rFont val="Tahoma"/>
            <family val="2"/>
          </rPr>
          <t>Estimating Methodology</t>
        </r>
        <r>
          <rPr>
            <sz val="9"/>
            <color indexed="81"/>
            <rFont val="Tahoma"/>
            <family val="2"/>
          </rPr>
          <t xml:space="preserve">
The applicable VAT rate is to be determined by each user individually. A hyperlink to applicable rules/laws relating to the applicability of VAT is included for reference and assessment purposes. </t>
        </r>
      </text>
    </comment>
  </commentList>
</comments>
</file>

<file path=xl/comments2.xml><?xml version="1.0" encoding="utf-8"?>
<comments xmlns="http://schemas.openxmlformats.org/spreadsheetml/2006/main">
  <authors>
    <author>Paudraic O'Hagan</author>
  </authors>
  <commentList>
    <comment ref="J14" authorId="0" shapeId="0">
      <text>
        <r>
          <rPr>
            <b/>
            <sz val="9"/>
            <color indexed="81"/>
            <rFont val="Tahoma"/>
            <family val="2"/>
          </rPr>
          <t xml:space="preserve">Estimating Methodology
</t>
        </r>
        <r>
          <rPr>
            <sz val="9"/>
            <color indexed="81"/>
            <rFont val="Tahoma"/>
            <family val="2"/>
          </rPr>
          <t xml:space="preserve">Period in which prices in the cost estimate relate to (e.g. Q1 2021)
</t>
        </r>
        <r>
          <rPr>
            <b/>
            <sz val="9"/>
            <color indexed="81"/>
            <rFont val="Tahoma"/>
            <family val="2"/>
          </rPr>
          <t xml:space="preserve">
</t>
        </r>
      </text>
    </comment>
  </commentList>
</comments>
</file>

<file path=xl/sharedStrings.xml><?xml version="1.0" encoding="utf-8"?>
<sst xmlns="http://schemas.openxmlformats.org/spreadsheetml/2006/main" count="386" uniqueCount="230">
  <si>
    <t xml:space="preserve">Sponsoring Agency: </t>
  </si>
  <si>
    <t xml:space="preserve">Description </t>
  </si>
  <si>
    <t>Revision</t>
  </si>
  <si>
    <t xml:space="preserve">Title </t>
  </si>
  <si>
    <t>Prepared By</t>
  </si>
  <si>
    <t>Checked By</t>
  </si>
  <si>
    <t>Issue Date</t>
  </si>
  <si>
    <t xml:space="preserve">Project Title: </t>
  </si>
  <si>
    <t xml:space="preserve">Construction Costs </t>
  </si>
  <si>
    <t xml:space="preserve">Ref </t>
  </si>
  <si>
    <t xml:space="preserve">Quantity </t>
  </si>
  <si>
    <t xml:space="preserve">Rate </t>
  </si>
  <si>
    <t>%</t>
  </si>
  <si>
    <t xml:space="preserve">Land and Property Costs </t>
  </si>
  <si>
    <t>Km</t>
  </si>
  <si>
    <t xml:space="preserve">Preparation and Administration Costs </t>
  </si>
  <si>
    <t xml:space="preserve">Project Information </t>
  </si>
  <si>
    <t>Mainline Cross-Section Type:</t>
  </si>
  <si>
    <t>Location:</t>
  </si>
  <si>
    <t>Total Mainline Width (m):</t>
  </si>
  <si>
    <t>Total Mainline Length (m):</t>
  </si>
  <si>
    <t xml:space="preserve">NOTE: </t>
  </si>
  <si>
    <t xml:space="preserve">Mainline Length </t>
  </si>
  <si>
    <t xml:space="preserve">Risk </t>
  </si>
  <si>
    <t xml:space="preserve">Other Relevant Information </t>
  </si>
  <si>
    <t xml:space="preserve">Year 1 </t>
  </si>
  <si>
    <t>Q1</t>
  </si>
  <si>
    <t>Q2</t>
  </si>
  <si>
    <t>Q3</t>
  </si>
  <si>
    <t>Q4</t>
  </si>
  <si>
    <t>Year 4</t>
  </si>
  <si>
    <t>Year 3</t>
  </si>
  <si>
    <t>Year 2</t>
  </si>
  <si>
    <t xml:space="preserve">Year </t>
  </si>
  <si>
    <t xml:space="preserve">Quarter </t>
  </si>
  <si>
    <t>Total Quarterly Expenditure 
(€)</t>
  </si>
  <si>
    <t xml:space="preserve">Months </t>
  </si>
  <si>
    <t>Expenditure Profile</t>
  </si>
  <si>
    <t xml:space="preserve">Anticipated Programme Duration: </t>
  </si>
  <si>
    <t>Prepared by</t>
  </si>
  <si>
    <t>Checked by</t>
  </si>
  <si>
    <t xml:space="preserve">Note: </t>
  </si>
  <si>
    <t>Total</t>
  </si>
  <si>
    <t>Sub-Total A - Construction Costs</t>
  </si>
  <si>
    <t xml:space="preserve">Adjustments </t>
  </si>
  <si>
    <t xml:space="preserve">Commentary on Variances </t>
  </si>
  <si>
    <t>Ref</t>
  </si>
  <si>
    <t>Item</t>
  </si>
  <si>
    <t>€</t>
  </si>
  <si>
    <t xml:space="preserve">Programme Comparison </t>
  </si>
  <si>
    <t xml:space="preserve">Anticipated Programme Duration </t>
  </si>
  <si>
    <t>Variance</t>
  </si>
  <si>
    <t>Preparation and Administration Costs</t>
  </si>
  <si>
    <t xml:space="preserve">Preliminary Cost Estimate Template </t>
  </si>
  <si>
    <t xml:space="preserve">Average Link / Side Road Width (m): </t>
  </si>
  <si>
    <t>Cyclepath Included (Y/N):</t>
  </si>
  <si>
    <t>Footway Included (Y/N):</t>
  </si>
  <si>
    <t>Hardstrip Included (Y/N):</t>
  </si>
  <si>
    <t>Total Link / Side Road Length (m):</t>
  </si>
  <si>
    <t>Central Reserve Included (Y/N):</t>
  </si>
  <si>
    <t xml:space="preserve">Preparation and Administration </t>
  </si>
  <si>
    <t xml:space="preserve">Unit </t>
  </si>
  <si>
    <t>Total (€)</t>
  </si>
  <si>
    <t xml:space="preserve">Agricultural Land </t>
  </si>
  <si>
    <t>Ha</t>
  </si>
  <si>
    <t xml:space="preserve">Industrial Development Land </t>
  </si>
  <si>
    <t xml:space="preserve">Residential Development Land / Urban </t>
  </si>
  <si>
    <t xml:space="preserve">Garden Ground </t>
  </si>
  <si>
    <t xml:space="preserve">Amenity Land / Open Space </t>
  </si>
  <si>
    <t xml:space="preserve">Properties </t>
  </si>
  <si>
    <t>Nr</t>
  </si>
  <si>
    <t xml:space="preserve">Sub-Total D - Land and Property Costs </t>
  </si>
  <si>
    <t>Sub-Total E - Adjustments</t>
  </si>
  <si>
    <t>Rev</t>
  </si>
  <si>
    <t xml:space="preserve">Total Preliminary Cost Estimate Exclusive of VAT </t>
  </si>
  <si>
    <t xml:space="preserve">Total Preliminary Cost Estimate Inclusive of VAT </t>
  </si>
  <si>
    <t>Prepared By (Individual/Organisation):</t>
  </si>
  <si>
    <t>Estimate Assumptions, Exclusions and Inclusions</t>
  </si>
  <si>
    <t>Date Estimate Prepared:</t>
  </si>
  <si>
    <t xml:space="preserve">Base Date of Estimate: </t>
  </si>
  <si>
    <t>Delivery and Construction Programme</t>
  </si>
  <si>
    <t>Total Preliminary Cost Estimate:</t>
  </si>
  <si>
    <t>Months</t>
  </si>
  <si>
    <t>Total Costs (Cumulative)</t>
  </si>
  <si>
    <t xml:space="preserve">Traffic Management Related Costs </t>
  </si>
  <si>
    <t xml:space="preserve">Sub-Total C - Traffic Management Related Costs </t>
  </si>
  <si>
    <t xml:space="preserve">Years and quarters stated are for illustrative purposes only. Please amend to suit the project duration. 
Expenditure Profile must be demonstrated quarterly unless otherwise agreed with NTA. </t>
  </si>
  <si>
    <t xml:space="preserve">Traffic Management (TM) Related Costs </t>
  </si>
  <si>
    <t>Contingency</t>
  </si>
  <si>
    <t>If costs vary more than 10% or a value advised by NTA from the last cost estimate please provide a commentary in the space below:</t>
  </si>
  <si>
    <r>
      <t xml:space="preserve">Source of Cost Data </t>
    </r>
    <r>
      <rPr>
        <b/>
        <i/>
        <sz val="10"/>
        <color theme="0" tint="-0.34998626667073579"/>
        <rFont val="Lucida Sans"/>
        <family val="2"/>
      </rPr>
      <t>(Please provide a brief narrative on the source of cost data in the box below)</t>
    </r>
  </si>
  <si>
    <t>Y</t>
  </si>
  <si>
    <t>N</t>
  </si>
  <si>
    <t>Sub-Total B - Preparation and Administration Costs</t>
  </si>
  <si>
    <t>Inflation</t>
  </si>
  <si>
    <r>
      <t xml:space="preserve">VAT </t>
    </r>
    <r>
      <rPr>
        <i/>
        <sz val="10"/>
        <rFont val="Lucida Sans"/>
        <family val="2"/>
      </rPr>
      <t>on Construction, TM and Associated Adjustments Costs</t>
    </r>
  </si>
  <si>
    <r>
      <t xml:space="preserve">VAT </t>
    </r>
    <r>
      <rPr>
        <i/>
        <sz val="10"/>
        <rFont val="Lucida Sans"/>
        <family val="2"/>
      </rPr>
      <t>on Preparation and Administration Costs</t>
    </r>
    <r>
      <rPr>
        <sz val="10"/>
        <rFont val="Lucida Sans"/>
        <family val="2"/>
      </rPr>
      <t xml:space="preserve"> and Associated Adjustment Costs</t>
    </r>
  </si>
  <si>
    <t>Rate Per Km (Excluding VAT)</t>
  </si>
  <si>
    <t xml:space="preserve">Rate Per Km (Including VAT) </t>
  </si>
  <si>
    <t>Project / Contract Code:</t>
  </si>
  <si>
    <t xml:space="preserve">Other Relevant Project Information: </t>
  </si>
  <si>
    <t>Estimate Comparisons</t>
  </si>
  <si>
    <t xml:space="preserve">Project / Contract Code: </t>
  </si>
  <si>
    <t>Preliminary Cost Estimate</t>
  </si>
  <si>
    <t>Other Project Costs</t>
  </si>
  <si>
    <t xml:space="preserve">https://www.revenue.ie/en/vat/vat-on-property-and-construction/vat-and-the-supply-of-property/index.aspx </t>
  </si>
  <si>
    <t xml:space="preserve">Estimate Comparison </t>
  </si>
  <si>
    <r>
      <t xml:space="preserve">VAT </t>
    </r>
    <r>
      <rPr>
        <i/>
        <sz val="10"/>
        <rFont val="Lucida Sans"/>
        <family val="2"/>
      </rPr>
      <t>on Land and Property</t>
    </r>
  </si>
  <si>
    <t xml:space="preserve"> </t>
  </si>
  <si>
    <t>Accommodation Works</t>
  </si>
  <si>
    <t>Works for Statutory Undertakers</t>
  </si>
  <si>
    <t>Preliminaries including site compound costs  (excluding traffic management) - % applied to base costs</t>
  </si>
  <si>
    <t>Site Clearance</t>
  </si>
  <si>
    <t>Fencing</t>
  </si>
  <si>
    <t>Road Restraint Systems</t>
  </si>
  <si>
    <t>Drainage &amp; Service Ducts</t>
  </si>
  <si>
    <t>Earthworks</t>
  </si>
  <si>
    <t>Pavements</t>
  </si>
  <si>
    <t>Footways &amp; Kerbing</t>
  </si>
  <si>
    <t>Road Lighting</t>
  </si>
  <si>
    <t>Traffic Signs &amp; Road Marking</t>
  </si>
  <si>
    <t>Structural Concrete (Including Structures Generally)</t>
  </si>
  <si>
    <t>Landscaping &amp; Ecology</t>
  </si>
  <si>
    <t xml:space="preserve">Prepared By (Individual/Organisation): </t>
  </si>
  <si>
    <t>Approving Authority:</t>
  </si>
  <si>
    <t>Select Previous Cost Estimate</t>
  </si>
  <si>
    <t>Total Cumulative Expenditure 
(€)</t>
  </si>
  <si>
    <t>Total Cumulative Expenditure
(€)</t>
  </si>
  <si>
    <t xml:space="preserve">Costs are considered to include allowances for overhead and profit. 
Costs are reflective of costs at the base date stated above. 
VAT is not applicable to all land and property therefore it is not appropriate to apply a uniform percentage. The value associated with VAT on land and property is to be determined on an individual basis and included as a lump sum. </t>
  </si>
  <si>
    <t xml:space="preserve">Any other relevant information, general assumptions, exclusions or inclusions that have been used to develop the cost estimate shall be included in this section. </t>
  </si>
  <si>
    <t xml:space="preserve">NOTE: For Band 2 &amp; 3 Projects the activity cost heads presented are the minimum expected for a linear road project and are to be proposed, discussed and agreed in writing with NTA prior to production of the cost estimate. </t>
  </si>
  <si>
    <t xml:space="preserve">Add Inflation  </t>
  </si>
  <si>
    <t>2.1.1</t>
  </si>
  <si>
    <t>2.1.2</t>
  </si>
  <si>
    <t>2.1.3</t>
  </si>
  <si>
    <t>2.1.4</t>
  </si>
  <si>
    <t>2.1.5</t>
  </si>
  <si>
    <t>2.1.6</t>
  </si>
  <si>
    <t>2.1.7</t>
  </si>
  <si>
    <t xml:space="preserve">Scope &amp; Purpose        </t>
  </si>
  <si>
    <t>Concept, Development &amp; Option Selection</t>
  </si>
  <si>
    <t>Preliminary Design</t>
  </si>
  <si>
    <t>Statutory Processes</t>
  </si>
  <si>
    <t>Detailed Design &amp; Procurement</t>
  </si>
  <si>
    <t>Construction &amp; Implementation</t>
  </si>
  <si>
    <t>Close Out &amp; Review</t>
  </si>
  <si>
    <t>Prepared By (Individual &amp; Organisation)</t>
  </si>
  <si>
    <t xml:space="preserve">Approving Authority: </t>
  </si>
  <si>
    <t xml:space="preserve">Date Estimate Prepared: </t>
  </si>
  <si>
    <t>Sponsoring Agency:</t>
  </si>
  <si>
    <t xml:space="preserve">Costs are reflective of costs at the base date stated above. 
Costs are considered to include allowances for overheads and profit. </t>
  </si>
  <si>
    <t xml:space="preserve">Project Control Document Summary </t>
  </si>
  <si>
    <t>PCD Summary</t>
  </si>
  <si>
    <t xml:space="preserve">Total (excluding VAT) </t>
  </si>
  <si>
    <t>NOTE: The information below will be auto-generated from the main cost estimate template to obtain the relevant totals in line with the seven costs heads required for inclusion within the project control document.</t>
  </si>
  <si>
    <t>Potential Construction Works Start Date:</t>
  </si>
  <si>
    <t>Anticipated Construction Works Duration (Months):</t>
  </si>
  <si>
    <r>
      <t>Add Project Specific Risk (</t>
    </r>
    <r>
      <rPr>
        <i/>
        <sz val="10"/>
        <rFont val="Lucida Sans"/>
        <family val="2"/>
      </rPr>
      <t>013_B23_QRA_CMG)</t>
    </r>
  </si>
  <si>
    <r>
      <t xml:space="preserve">Add Contingency </t>
    </r>
    <r>
      <rPr>
        <i/>
        <sz val="10"/>
        <color theme="1"/>
        <rFont val="Lucida Sans"/>
        <family val="2"/>
      </rPr>
      <t>(001_B123_CC_CMG)</t>
    </r>
  </si>
  <si>
    <t>Guidance Notes</t>
  </si>
  <si>
    <t>* All cells in purple - input is required</t>
  </si>
  <si>
    <t>Sponsoring Agency (SA) to list out the project title</t>
  </si>
  <si>
    <t xml:space="preserve">Approving authority is always NTA: Date application is submitted </t>
  </si>
  <si>
    <t>SA = local authority (or Irish Rail / Bus Éireann etc ...) submitting the application: Base date is the quarter period (Q1 = Jan / Feb / march: Q2 = Apr / May / June: Q3 = July / Aug / Sept: Q4 = Oct / Nov / Dec)</t>
  </si>
  <si>
    <t>Q4 2022</t>
  </si>
  <si>
    <t>Sally Gate - South Dublin Council</t>
  </si>
  <si>
    <t>SA confirm the project code: SA to confirm who has prepared the document</t>
  </si>
  <si>
    <t>SA to confirm potential start on site (Quarter): SA to confirm estimated construction period</t>
  </si>
  <si>
    <t>SA to outline (brief) project scope of works</t>
  </si>
  <si>
    <t>SA to confirm cross section type: Overall road width to be confirmed by SA</t>
  </si>
  <si>
    <t>SA to confirm elemental costs</t>
  </si>
  <si>
    <t>item</t>
  </si>
  <si>
    <t>iten</t>
  </si>
  <si>
    <t>SA to allow costs (estimate) for TM (if applicable to there project)</t>
  </si>
  <si>
    <t>m2</t>
  </si>
  <si>
    <t>13.5% VAT is applied to the construction estimate / Traffic MGT / inflation allowance / contingency allowance</t>
  </si>
  <si>
    <t>23% applies to preparation costs (design teams as an example): No VAT should be applied if design is in-house with the SA</t>
  </si>
  <si>
    <t>SA to note - certain VAT rules apply to land take - refer to the link in line C54 to determine if VAT is applicable to your project</t>
  </si>
  <si>
    <t>Sally Gate</t>
  </si>
  <si>
    <t>Michael Bunny</t>
  </si>
  <si>
    <t>SA to sign off (2 parties within their organisation)</t>
  </si>
  <si>
    <t>SA to confirm admin costs (design teams etc …)</t>
  </si>
  <si>
    <t>New Footpath &amp; Public Lighting</t>
  </si>
  <si>
    <t>SA to confirm type of land take &amp; estimated costs</t>
  </si>
  <si>
    <t>SA to include costs based on QRA assessment (form 013_B23)</t>
  </si>
  <si>
    <t>NTA</t>
  </si>
  <si>
    <t>South Dublin</t>
  </si>
  <si>
    <t>No action required - the text is carried forward automatically from the Cost Estimate tab</t>
  </si>
  <si>
    <t>Construction cost estimate is based on similar works (recent tender returns). The Local Authroity are satisfied the project can be delivered for the estimated construction cost as outlined</t>
  </si>
  <si>
    <t>SA to give as much information as possible</t>
  </si>
  <si>
    <t>SA to give information on the programme</t>
  </si>
  <si>
    <t>SA on consultants etc …..</t>
  </si>
  <si>
    <t>SA to inlcude for TM if applicable to the proejct scope</t>
  </si>
  <si>
    <t>SA to give as much details as possible on land take / agreements etc … to determine cost accuracy</t>
  </si>
  <si>
    <t>Area is identified - cost negotiations are still on-going with the relevant parties</t>
  </si>
  <si>
    <t xml:space="preserve">Traffic management (TM) costs are included into the estimate - TM costs will also be included into the tender documents for pricing / inclusion. </t>
  </si>
  <si>
    <t>Scheme has been designed in Q3 of 2022, the lead design team is ********* Ltd.</t>
  </si>
  <si>
    <t>M Bunny</t>
  </si>
  <si>
    <t>SA to confirm</t>
  </si>
  <si>
    <t>SA to confirm (programme)</t>
  </si>
  <si>
    <t>If costs are greater than 10% (increase from Feasibility Working Cost Estimate) - a detailed explanation is required by the SA</t>
  </si>
  <si>
    <t>Add VAT @ 13.5%</t>
  </si>
  <si>
    <t>Add VAT @ 23%</t>
  </si>
  <si>
    <t>Add VAT on Land (If Applicable)</t>
  </si>
  <si>
    <t>Total Costs (Including VAT)</t>
  </si>
  <si>
    <t>Identify location - include co-ordinates if available: SA to confirm if cycle path included or not (select cell for dropdown)</t>
  </si>
  <si>
    <t>*** Figures are illustrative ***</t>
  </si>
  <si>
    <t>SA to confirm measure (hectare / m2 / acres)</t>
  </si>
  <si>
    <t>Note, figures to be obtained from "Feasibility Working Cost Estimate"</t>
  </si>
  <si>
    <t>SA to confirm (select from dropdown menu for Y/N section)</t>
  </si>
  <si>
    <t>SA to include if applicable pending Revenue rules</t>
  </si>
  <si>
    <t xml:space="preserve">Total Grant Application Cost Estimate (Including VAT) </t>
  </si>
  <si>
    <t>4 Lane Carriageway incorportating bus corridor</t>
  </si>
  <si>
    <t>XXX City Centre</t>
  </si>
  <si>
    <t>DLR/12/0015A</t>
  </si>
  <si>
    <t>Highways Improvement for Urban Environment</t>
  </si>
  <si>
    <t>Q2 2019</t>
  </si>
  <si>
    <t>SA to update the contingency calculator (form 013_B123) - total cost is based on Sub-total A+B+Traffic Management+Inflation+Risk</t>
  </si>
  <si>
    <t>Large variance at this phase is mainly due to the RISK allowances included into the cost estiamte. The Local Authority in conjunction with the appointed design team and factoring all the identified risks into the designs to eliminate or manage accordingly and capture into the scheme when tendering</t>
  </si>
  <si>
    <r>
      <t>No action required - the text is carried forward automatically from the Cost Estimate tab -</t>
    </r>
    <r>
      <rPr>
        <b/>
        <u/>
        <sz val="10"/>
        <color rgb="FF0070C0"/>
        <rFont val="Lucida Sans"/>
        <family val="2"/>
      </rPr>
      <t xml:space="preserve"> Include figure with VAT</t>
    </r>
  </si>
  <si>
    <t>Note - Year 1 is from the date of the Grant Application submission</t>
  </si>
  <si>
    <t xml:space="preserve">SA to include the expenditure per quarter </t>
  </si>
  <si>
    <t>*** Figures &amp; spend per quarter is illustrative only ***</t>
  </si>
  <si>
    <t>Tender process for construction will be issued in early November 2022 at the latest. Works on site to commence in early 2023 and complete scheme in quarter 2 of 2023 (estimated construction time period to be 24 months)</t>
  </si>
  <si>
    <t>SA to review web link for proposed maximum limits</t>
  </si>
  <si>
    <t>Per Cent for Art Scheme</t>
  </si>
  <si>
    <t>* NTA templates are locked - In certain circumstances if the templates are to be unlocked for editing (additional line etc… (no deleting allowed) - the request is to be put in writing to the NTA Programme Manager for approval</t>
  </si>
  <si>
    <r>
      <t xml:space="preserve">Per Cent for Art Scheme
</t>
    </r>
    <r>
      <rPr>
        <sz val="10"/>
        <color rgb="FF0070C0"/>
        <rFont val="Lucida Sans"/>
        <family val="2"/>
      </rPr>
      <t>https://publicart.ie/main/commissioning/funding/per-cent-for-art-scheme/</t>
    </r>
  </si>
  <si>
    <r>
      <t>SA to confirm if inflation needs to be applied - example, if works were not to happen until Q2 2023, NTA would recommend applying % cost - say 5% for example purpose (Inflation calc does not include for Land take).</t>
    </r>
    <r>
      <rPr>
        <b/>
        <sz val="10"/>
        <color rgb="FFFF0000"/>
        <rFont val="Lucida Sans"/>
        <family val="2"/>
      </rPr>
      <t xml:space="preserve"> Refer to the NTA bulletin for guidance on inflation allowances</t>
    </r>
  </si>
  <si>
    <t>NTA template - 015_B23 (Word Document) - this is the cover pages for the Preliminary Cost Estimate (014-B23)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</si>
</sst>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3" formatCode="_-* #,##0.00_-;\-* #,##0.00_-;_-* &quot;-&quot;??_-;_-@_-"/>
    <numFmt numFmtId="164" formatCode="_-&quot;£&quot;* #,##0.00_-;\-&quot;£&quot;* #,##0.00_-;_-&quot;£&quot;* &quot;-&quot;??_-;_-@_-"/>
    <numFmt numFmtId="165" formatCode="[$€-2]\ #,##0.00"/>
    <numFmt numFmtId="166" formatCode="_-[$€-2]\ * #,##0.00_-;\-[$€-2]\ * #,##0.00_-;_-[$€-2]\ * &quot;-&quot;??_-;_-@_-"/>
    <numFmt numFmtId="167" formatCode="0.0%"/>
    <numFmt numFmtId="168" formatCode="dd/mm/yyyy;@"/>
  </numFmts>
  <fonts count="38" x14ac:knownFonts="1">
    <font>
      <sz val="11"/>
      <color theme="1"/>
      <name val="Calibri"/>
      <family val="2"/>
      <scheme val="minor"/>
    </font>
    <font>
      <sz val="11"/>
      <color theme="1"/>
      <name val="Calibri"/>
      <family val="2"/>
      <scheme val="minor"/>
    </font>
    <font>
      <sz val="10"/>
      <color theme="1"/>
      <name val="Lucida Sans"/>
      <family val="2"/>
    </font>
    <font>
      <b/>
      <sz val="10"/>
      <color theme="1"/>
      <name val="Lucida Sans"/>
      <family val="2"/>
    </font>
    <font>
      <sz val="10"/>
      <name val="Lucida Sans"/>
      <family val="2"/>
    </font>
    <font>
      <i/>
      <sz val="10"/>
      <name val="Lucida Sans"/>
      <family val="2"/>
    </font>
    <font>
      <b/>
      <i/>
      <sz val="10"/>
      <color theme="0" tint="-0.34998626667073579"/>
      <name val="Lucida Sans"/>
      <family val="2"/>
    </font>
    <font>
      <b/>
      <u/>
      <sz val="16"/>
      <color rgb="FF3C0A82"/>
      <name val="Lucida Sans"/>
      <family val="2"/>
    </font>
    <font>
      <b/>
      <u/>
      <sz val="16"/>
      <color theme="1"/>
      <name val="Lucida Sans"/>
      <family val="2"/>
    </font>
    <font>
      <b/>
      <sz val="10"/>
      <color theme="0"/>
      <name val="Lucida Sans"/>
      <family val="2"/>
    </font>
    <font>
      <sz val="12"/>
      <color theme="1"/>
      <name val="Lucida Sans"/>
      <family val="2"/>
    </font>
    <font>
      <sz val="11"/>
      <color theme="1"/>
      <name val="Lucida Sans"/>
      <family val="2"/>
    </font>
    <font>
      <sz val="10"/>
      <color theme="0"/>
      <name val="Lucida Sans"/>
      <family val="2"/>
    </font>
    <font>
      <i/>
      <sz val="10"/>
      <color theme="1"/>
      <name val="Lucida Sans"/>
      <family val="2"/>
    </font>
    <font>
      <u/>
      <sz val="11"/>
      <color theme="10"/>
      <name val="Calibri"/>
      <family val="2"/>
      <scheme val="minor"/>
    </font>
    <font>
      <sz val="9"/>
      <color indexed="81"/>
      <name val="Tahoma"/>
      <family val="2"/>
    </font>
    <font>
      <b/>
      <sz val="9"/>
      <color indexed="81"/>
      <name val="Tahoma"/>
      <family val="2"/>
    </font>
    <font>
      <b/>
      <i/>
      <sz val="10"/>
      <color theme="1"/>
      <name val="Lucida Sans"/>
      <family val="2"/>
    </font>
    <font>
      <sz val="11"/>
      <color theme="0"/>
      <name val="Lucida Sans"/>
      <family val="2"/>
    </font>
    <font>
      <sz val="12"/>
      <color theme="0"/>
      <name val="Lucida Sans"/>
      <family val="2"/>
    </font>
    <font>
      <i/>
      <sz val="10"/>
      <color theme="0"/>
      <name val="Lucida Sans"/>
      <family val="2"/>
    </font>
    <font>
      <b/>
      <sz val="11"/>
      <color theme="1"/>
      <name val="Calibri"/>
      <family val="2"/>
      <scheme val="minor"/>
    </font>
    <font>
      <b/>
      <u/>
      <sz val="12"/>
      <color rgb="FF0070C0"/>
      <name val="Lucida Sans"/>
      <family val="2"/>
    </font>
    <font>
      <sz val="10"/>
      <color rgb="FF0070C0"/>
      <name val="Lucida Sans"/>
      <family val="2"/>
    </font>
    <font>
      <b/>
      <sz val="11"/>
      <color rgb="FF0070C0"/>
      <name val="Lucida Sans"/>
      <family val="2"/>
    </font>
    <font>
      <b/>
      <sz val="11"/>
      <color rgb="FF0070C0"/>
      <name val="Calibri"/>
      <family val="2"/>
      <scheme val="minor"/>
    </font>
    <font>
      <sz val="10"/>
      <color rgb="FF0070C0"/>
      <name val="Calibri"/>
      <family val="2"/>
      <scheme val="minor"/>
    </font>
    <font>
      <b/>
      <sz val="10"/>
      <name val="Lucida Sans"/>
      <family val="2"/>
    </font>
    <font>
      <b/>
      <sz val="11"/>
      <name val="Calibri"/>
      <family val="2"/>
      <scheme val="minor"/>
    </font>
    <font>
      <sz val="11"/>
      <color rgb="FF0070C0"/>
      <name val="Calibri"/>
      <family val="2"/>
      <scheme val="minor"/>
    </font>
    <font>
      <sz val="10"/>
      <color theme="4"/>
      <name val="Lucida Sans"/>
      <family val="2"/>
    </font>
    <font>
      <sz val="10"/>
      <color theme="4"/>
      <name val="Calibri"/>
      <family val="2"/>
      <scheme val="minor"/>
    </font>
    <font>
      <sz val="11"/>
      <color theme="4"/>
      <name val="Calibri"/>
      <family val="2"/>
      <scheme val="minor"/>
    </font>
    <font>
      <b/>
      <sz val="10"/>
      <color theme="4"/>
      <name val="Lucida Sans"/>
      <family val="2"/>
    </font>
    <font>
      <b/>
      <sz val="10"/>
      <color rgb="FF0070C0"/>
      <name val="Lucida Sans"/>
      <family val="2"/>
    </font>
    <font>
      <sz val="10"/>
      <color rgb="FFFF0000"/>
      <name val="Lucida Sans"/>
      <family val="2"/>
    </font>
    <font>
      <b/>
      <sz val="10"/>
      <color rgb="FFFF0000"/>
      <name val="Lucida Sans"/>
      <family val="2"/>
    </font>
    <font>
      <b/>
      <u/>
      <sz val="10"/>
      <color rgb="FF0070C0"/>
      <name val="Lucida Sans"/>
      <family val="2"/>
    </font>
  </fonts>
  <fills count="7">
    <fill>
      <patternFill patternType="none"/>
    </fill>
    <fill>
      <patternFill patternType="gray125"/>
    </fill>
    <fill>
      <patternFill patternType="solid">
        <fgColor theme="0"/>
        <bgColor indexed="64"/>
      </patternFill>
    </fill>
    <fill>
      <patternFill patternType="solid">
        <fgColor rgb="FFCCC0DA"/>
        <bgColor indexed="64"/>
      </patternFill>
    </fill>
    <fill>
      <patternFill patternType="solid">
        <fgColor rgb="FF3C0A82"/>
        <bgColor indexed="64"/>
      </patternFill>
    </fill>
    <fill>
      <patternFill patternType="solid">
        <fgColor rgb="FFFFFF00"/>
        <bgColor indexed="64"/>
      </patternFill>
    </fill>
    <fill>
      <patternFill patternType="solid">
        <fgColor rgb="FFFF0000"/>
        <bgColor indexed="64"/>
      </patternFill>
    </fill>
  </fills>
  <borders count="120">
    <border>
      <left/>
      <right/>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right/>
      <top style="thin">
        <color auto="1"/>
      </top>
      <bottom/>
      <diagonal/>
    </border>
    <border>
      <left style="thin">
        <color auto="1"/>
      </left>
      <right/>
      <top style="thin">
        <color auto="1"/>
      </top>
      <bottom style="thin">
        <color auto="1"/>
      </bottom>
      <diagonal/>
    </border>
    <border>
      <left/>
      <right/>
      <top/>
      <bottom style="thin">
        <color auto="1"/>
      </bottom>
      <diagonal/>
    </border>
    <border>
      <left style="thin">
        <color auto="1"/>
      </left>
      <right/>
      <top/>
      <bottom/>
      <diagonal/>
    </border>
    <border>
      <left/>
      <right style="thin">
        <color auto="1"/>
      </right>
      <top style="thin">
        <color auto="1"/>
      </top>
      <bottom style="thin">
        <color auto="1"/>
      </bottom>
      <diagonal/>
    </border>
    <border>
      <left style="thin">
        <color auto="1"/>
      </left>
      <right/>
      <top/>
      <bottom style="thin">
        <color auto="1"/>
      </bottom>
      <diagonal/>
    </border>
    <border>
      <left/>
      <right style="thin">
        <color rgb="FF3C0A82"/>
      </right>
      <top style="thin">
        <color rgb="FF3C0A82"/>
      </top>
      <bottom style="thin">
        <color rgb="FF3C0A82"/>
      </bottom>
      <diagonal/>
    </border>
    <border>
      <left style="thin">
        <color rgb="FF3C0A82"/>
      </left>
      <right style="thin">
        <color rgb="FF3C0A82"/>
      </right>
      <top style="thin">
        <color rgb="FF3C0A82"/>
      </top>
      <bottom style="thin">
        <color rgb="FF3C0A82"/>
      </bottom>
      <diagonal/>
    </border>
    <border>
      <left style="thin">
        <color rgb="FF3C0A82"/>
      </left>
      <right/>
      <top style="thin">
        <color rgb="FF3C0A82"/>
      </top>
      <bottom style="thin">
        <color rgb="FF3C0A82"/>
      </bottom>
      <diagonal/>
    </border>
    <border>
      <left/>
      <right/>
      <top style="medium">
        <color rgb="FF3C0A82"/>
      </top>
      <bottom style="thin">
        <color auto="1"/>
      </bottom>
      <diagonal/>
    </border>
    <border>
      <left/>
      <right style="medium">
        <color rgb="FF3C0A82"/>
      </right>
      <top style="medium">
        <color rgb="FF3C0A82"/>
      </top>
      <bottom style="thin">
        <color auto="1"/>
      </bottom>
      <diagonal/>
    </border>
    <border>
      <left/>
      <right style="medium">
        <color rgb="FF3C0A82"/>
      </right>
      <top style="thin">
        <color auto="1"/>
      </top>
      <bottom style="thin">
        <color auto="1"/>
      </bottom>
      <diagonal/>
    </border>
    <border>
      <left style="medium">
        <color rgb="FF3C0A82"/>
      </left>
      <right style="thin">
        <color auto="1"/>
      </right>
      <top/>
      <bottom/>
      <diagonal/>
    </border>
    <border>
      <left style="medium">
        <color rgb="FF3C0A82"/>
      </left>
      <right/>
      <top style="thin">
        <color auto="1"/>
      </top>
      <bottom style="medium">
        <color rgb="FF3C0A82"/>
      </bottom>
      <diagonal/>
    </border>
    <border>
      <left/>
      <right/>
      <top style="thin">
        <color auto="1"/>
      </top>
      <bottom style="medium">
        <color rgb="FF3C0A82"/>
      </bottom>
      <diagonal/>
    </border>
    <border>
      <left/>
      <right style="medium">
        <color rgb="FF3C0A82"/>
      </right>
      <top style="thin">
        <color auto="1"/>
      </top>
      <bottom style="medium">
        <color rgb="FF3C0A82"/>
      </bottom>
      <diagonal/>
    </border>
    <border>
      <left style="medium">
        <color rgb="FF3C0A82"/>
      </left>
      <right/>
      <top style="medium">
        <color rgb="FF3C0A82"/>
      </top>
      <bottom/>
      <diagonal/>
    </border>
    <border>
      <left/>
      <right/>
      <top style="medium">
        <color rgb="FF3C0A82"/>
      </top>
      <bottom/>
      <diagonal/>
    </border>
    <border>
      <left/>
      <right style="medium">
        <color rgb="FF3C0A82"/>
      </right>
      <top style="medium">
        <color rgb="FF3C0A82"/>
      </top>
      <bottom/>
      <diagonal/>
    </border>
    <border>
      <left style="medium">
        <color rgb="FF3C0A82"/>
      </left>
      <right/>
      <top/>
      <bottom/>
      <diagonal/>
    </border>
    <border>
      <left/>
      <right style="medium">
        <color rgb="FF3C0A82"/>
      </right>
      <top/>
      <bottom/>
      <diagonal/>
    </border>
    <border>
      <left style="medium">
        <color rgb="FF3C0A82"/>
      </left>
      <right/>
      <top/>
      <bottom style="medium">
        <color rgb="FF3C0A82"/>
      </bottom>
      <diagonal/>
    </border>
    <border>
      <left/>
      <right/>
      <top/>
      <bottom style="medium">
        <color rgb="FF3C0A82"/>
      </bottom>
      <diagonal/>
    </border>
    <border>
      <left/>
      <right style="medium">
        <color rgb="FF3C0A82"/>
      </right>
      <top/>
      <bottom style="medium">
        <color rgb="FF3C0A82"/>
      </bottom>
      <diagonal/>
    </border>
    <border>
      <left style="medium">
        <color rgb="FF3C0A82"/>
      </left>
      <right style="thin">
        <color auto="1"/>
      </right>
      <top style="medium">
        <color rgb="FF3C0A82"/>
      </top>
      <bottom/>
      <diagonal/>
    </border>
    <border>
      <left style="thin">
        <color auto="1"/>
      </left>
      <right/>
      <top style="medium">
        <color rgb="FF3C0A82"/>
      </top>
      <bottom style="thin">
        <color auto="1"/>
      </bottom>
      <diagonal/>
    </border>
    <border>
      <left style="medium">
        <color rgb="FF3C0A82"/>
      </left>
      <right style="thin">
        <color auto="1"/>
      </right>
      <top/>
      <bottom style="medium">
        <color rgb="FF3C0A82"/>
      </bottom>
      <diagonal/>
    </border>
    <border>
      <left style="thin">
        <color auto="1"/>
      </left>
      <right/>
      <top style="thin">
        <color auto="1"/>
      </top>
      <bottom style="medium">
        <color rgb="FF3C0A82"/>
      </bottom>
      <diagonal/>
    </border>
    <border>
      <left/>
      <right style="thin">
        <color auto="1"/>
      </right>
      <top style="thin">
        <color auto="1"/>
      </top>
      <bottom style="medium">
        <color rgb="FF3C0A82"/>
      </bottom>
      <diagonal/>
    </border>
    <border>
      <left style="thin">
        <color auto="1"/>
      </left>
      <right style="medium">
        <color rgb="FF3C0A82"/>
      </right>
      <top style="thin">
        <color auto="1"/>
      </top>
      <bottom style="thin">
        <color auto="1"/>
      </bottom>
      <diagonal/>
    </border>
    <border>
      <left style="thin">
        <color auto="1"/>
      </left>
      <right/>
      <top style="medium">
        <color rgb="FF3C0A82"/>
      </top>
      <bottom/>
      <diagonal/>
    </border>
    <border>
      <left/>
      <right style="medium">
        <color rgb="FF3C0A82"/>
      </right>
      <top/>
      <bottom style="thin">
        <color auto="1"/>
      </bottom>
      <diagonal/>
    </border>
    <border>
      <left/>
      <right style="medium">
        <color rgb="FF3C0A82"/>
      </right>
      <top style="thin">
        <color auto="1"/>
      </top>
      <bottom/>
      <diagonal/>
    </border>
    <border>
      <left style="thin">
        <color rgb="FF3C0A82"/>
      </left>
      <right style="thin">
        <color auto="1"/>
      </right>
      <top style="thin">
        <color rgb="FF3C0A82"/>
      </top>
      <bottom style="thin">
        <color rgb="FF3C0A82"/>
      </bottom>
      <diagonal/>
    </border>
    <border>
      <left/>
      <right style="medium">
        <color rgb="FF3C0A82"/>
      </right>
      <top style="thin">
        <color rgb="FF3C0A82"/>
      </top>
      <bottom style="thin">
        <color rgb="FF3C0A82"/>
      </bottom>
      <diagonal/>
    </border>
    <border>
      <left style="medium">
        <color rgb="FF3C0A82"/>
      </left>
      <right/>
      <top style="thin">
        <color auto="1"/>
      </top>
      <bottom/>
      <diagonal/>
    </border>
    <border>
      <left style="medium">
        <color rgb="FF3C0A82"/>
      </left>
      <right style="thin">
        <color auto="1"/>
      </right>
      <top style="medium">
        <color rgb="FF3C0A82"/>
      </top>
      <bottom style="thin">
        <color auto="1"/>
      </bottom>
      <diagonal/>
    </border>
    <border>
      <left style="thin">
        <color auto="1"/>
      </left>
      <right style="thin">
        <color auto="1"/>
      </right>
      <top style="medium">
        <color rgb="FF3C0A82"/>
      </top>
      <bottom style="thin">
        <color auto="1"/>
      </bottom>
      <diagonal/>
    </border>
    <border>
      <left style="thin">
        <color auto="1"/>
      </left>
      <right style="medium">
        <color rgb="FF3C0A82"/>
      </right>
      <top style="medium">
        <color rgb="FF3C0A82"/>
      </top>
      <bottom style="thin">
        <color auto="1"/>
      </bottom>
      <diagonal/>
    </border>
    <border>
      <left style="medium">
        <color rgb="FF3C0A82"/>
      </left>
      <right style="thin">
        <color auto="1"/>
      </right>
      <top style="thin">
        <color auto="1"/>
      </top>
      <bottom style="thin">
        <color auto="1"/>
      </bottom>
      <diagonal/>
    </border>
    <border>
      <left style="medium">
        <color rgb="FF3C0A82"/>
      </left>
      <right style="thin">
        <color rgb="FF3C0A82"/>
      </right>
      <top style="thin">
        <color rgb="FF3C0A82"/>
      </top>
      <bottom style="thin">
        <color rgb="FF3C0A82"/>
      </bottom>
      <diagonal/>
    </border>
    <border>
      <left style="thin">
        <color rgb="FF3C0A82"/>
      </left>
      <right style="medium">
        <color rgb="FF3C0A82"/>
      </right>
      <top style="thin">
        <color rgb="FF3C0A82"/>
      </top>
      <bottom style="thin">
        <color rgb="FF3C0A82"/>
      </bottom>
      <diagonal/>
    </border>
    <border>
      <left style="thin">
        <color rgb="FF3C0A82"/>
      </left>
      <right style="thin">
        <color rgb="FF3C0A82"/>
      </right>
      <top style="medium">
        <color rgb="FF3C0A82"/>
      </top>
      <bottom style="thin">
        <color rgb="FF3C0A82"/>
      </bottom>
      <diagonal/>
    </border>
    <border>
      <left style="thin">
        <color rgb="FF3C0A82"/>
      </left>
      <right style="medium">
        <color rgb="FF3C0A82"/>
      </right>
      <top style="medium">
        <color rgb="FF3C0A82"/>
      </top>
      <bottom style="thin">
        <color rgb="FF3C0A82"/>
      </bottom>
      <diagonal/>
    </border>
    <border>
      <left style="thin">
        <color rgb="FF3C0A82"/>
      </left>
      <right style="thin">
        <color rgb="FF3C0A82"/>
      </right>
      <top style="thin">
        <color rgb="FF3C0A82"/>
      </top>
      <bottom style="medium">
        <color rgb="FF3C0A82"/>
      </bottom>
      <diagonal/>
    </border>
    <border>
      <left style="thin">
        <color rgb="FF3C0A82"/>
      </left>
      <right style="medium">
        <color rgb="FF3C0A82"/>
      </right>
      <top style="thin">
        <color rgb="FF3C0A82"/>
      </top>
      <bottom style="medium">
        <color rgb="FF3C0A82"/>
      </bottom>
      <diagonal/>
    </border>
    <border>
      <left style="thin">
        <color rgb="FF3C0A82"/>
      </left>
      <right style="thin">
        <color rgb="FF3C0A82"/>
      </right>
      <top style="thin">
        <color auto="1"/>
      </top>
      <bottom style="thin">
        <color rgb="FF3C0A82"/>
      </bottom>
      <diagonal/>
    </border>
    <border>
      <left style="thin">
        <color rgb="FF3C0A82"/>
      </left>
      <right style="medium">
        <color rgb="FF3C0A82"/>
      </right>
      <top style="thin">
        <color auto="1"/>
      </top>
      <bottom style="thin">
        <color rgb="FF3C0A82"/>
      </bottom>
      <diagonal/>
    </border>
    <border>
      <left style="thin">
        <color rgb="FF3C0A82"/>
      </left>
      <right/>
      <top style="thin">
        <color auto="1"/>
      </top>
      <bottom style="thin">
        <color rgb="FF3C0A82"/>
      </bottom>
      <diagonal/>
    </border>
    <border>
      <left/>
      <right/>
      <top style="thin">
        <color auto="1"/>
      </top>
      <bottom style="thin">
        <color rgb="FF3C0A82"/>
      </bottom>
      <diagonal/>
    </border>
    <border>
      <left/>
      <right style="thin">
        <color rgb="FF3C0A82"/>
      </right>
      <top style="thin">
        <color auto="1"/>
      </top>
      <bottom style="thin">
        <color rgb="FF3C0A82"/>
      </bottom>
      <diagonal/>
    </border>
    <border>
      <left style="thin">
        <color rgb="FF3C0A82"/>
      </left>
      <right style="thin">
        <color rgb="FF3C0A82"/>
      </right>
      <top style="thin">
        <color rgb="FF3C0A82"/>
      </top>
      <bottom style="thin">
        <color auto="1"/>
      </bottom>
      <diagonal/>
    </border>
    <border>
      <left style="medium">
        <color rgb="FF3C0A82"/>
      </left>
      <right/>
      <top style="medium">
        <color rgb="FF3C0A82"/>
      </top>
      <bottom style="medium">
        <color rgb="FF3C0A82"/>
      </bottom>
      <diagonal/>
    </border>
    <border>
      <left/>
      <right style="medium">
        <color rgb="FF3C0A82"/>
      </right>
      <top style="medium">
        <color rgb="FF3C0A82"/>
      </top>
      <bottom style="medium">
        <color rgb="FF3C0A82"/>
      </bottom>
      <diagonal/>
    </border>
    <border>
      <left style="medium">
        <color rgb="FF3C0A82"/>
      </left>
      <right style="thin">
        <color rgb="FF3C0A82"/>
      </right>
      <top style="thin">
        <color auto="1"/>
      </top>
      <bottom style="thin">
        <color rgb="FF3C0A82"/>
      </bottom>
      <diagonal/>
    </border>
    <border>
      <left style="medium">
        <color rgb="FF3C0A82"/>
      </left>
      <right style="thin">
        <color rgb="FF3C0A82"/>
      </right>
      <top style="thin">
        <color rgb="FF3C0A82"/>
      </top>
      <bottom style="thin">
        <color auto="1"/>
      </bottom>
      <diagonal/>
    </border>
    <border>
      <left style="thin">
        <color rgb="FF3C0A82"/>
      </left>
      <right style="medium">
        <color rgb="FF3C0A82"/>
      </right>
      <top style="thin">
        <color rgb="FF3C0A82"/>
      </top>
      <bottom style="thin">
        <color auto="1"/>
      </bottom>
      <diagonal/>
    </border>
    <border>
      <left/>
      <right/>
      <top style="thin">
        <color rgb="FF3C0A82"/>
      </top>
      <bottom style="thin">
        <color rgb="FF3C0A82"/>
      </bottom>
      <diagonal/>
    </border>
    <border>
      <left/>
      <right style="thin">
        <color auto="1"/>
      </right>
      <top style="medium">
        <color rgb="FF3C0A82"/>
      </top>
      <bottom style="thin">
        <color auto="1"/>
      </bottom>
      <diagonal/>
    </border>
    <border>
      <left style="medium">
        <color rgb="FF3C0A82"/>
      </left>
      <right style="thin">
        <color auto="1"/>
      </right>
      <top style="thin">
        <color auto="1"/>
      </top>
      <bottom style="medium">
        <color rgb="FF3C0A82"/>
      </bottom>
      <diagonal/>
    </border>
    <border>
      <left style="medium">
        <color rgb="FF3C0A82"/>
      </left>
      <right style="thin">
        <color rgb="FF3C0A82"/>
      </right>
      <top style="thin">
        <color rgb="FF3C0A82"/>
      </top>
      <bottom style="medium">
        <color rgb="FF3C0A82"/>
      </bottom>
      <diagonal/>
    </border>
    <border>
      <left style="medium">
        <color rgb="FF3C0A82"/>
      </left>
      <right style="thin">
        <color rgb="FF3C0A82"/>
      </right>
      <top/>
      <bottom/>
      <diagonal/>
    </border>
    <border>
      <left style="medium">
        <color rgb="FF3C0A82"/>
      </left>
      <right style="thin">
        <color rgb="FF3C0A82"/>
      </right>
      <top style="medium">
        <color rgb="FF3C0A82"/>
      </top>
      <bottom/>
      <diagonal/>
    </border>
    <border>
      <left style="medium">
        <color rgb="FF3C0A82"/>
      </left>
      <right style="thin">
        <color rgb="FF3C0A82"/>
      </right>
      <top/>
      <bottom style="medium">
        <color rgb="FF3C0A82"/>
      </bottom>
      <diagonal/>
    </border>
    <border>
      <left style="medium">
        <color rgb="FF3C0A82"/>
      </left>
      <right style="thin">
        <color rgb="FF3C0A82"/>
      </right>
      <top/>
      <bottom style="thin">
        <color rgb="FF3C0A82"/>
      </bottom>
      <diagonal/>
    </border>
    <border>
      <left style="thin">
        <color rgb="FF3C0A82"/>
      </left>
      <right style="thin">
        <color rgb="FF3C0A82"/>
      </right>
      <top/>
      <bottom style="thin">
        <color rgb="FF3C0A82"/>
      </bottom>
      <diagonal/>
    </border>
    <border>
      <left style="medium">
        <color rgb="FF3C0A82"/>
      </left>
      <right style="thin">
        <color rgb="FF3C0A82"/>
      </right>
      <top style="medium">
        <color rgb="FF3C0A82"/>
      </top>
      <bottom style="thin">
        <color rgb="FF3C0A82"/>
      </bottom>
      <diagonal/>
    </border>
    <border>
      <left/>
      <right/>
      <top style="medium">
        <color rgb="FF3C0A82"/>
      </top>
      <bottom style="medium">
        <color rgb="FF3C0A82"/>
      </bottom>
      <diagonal/>
    </border>
    <border>
      <left/>
      <right style="medium">
        <color rgb="FF3C0A82"/>
      </right>
      <top style="thin">
        <color auto="1"/>
      </top>
      <bottom style="thin">
        <color rgb="FF3C0A82"/>
      </bottom>
      <diagonal/>
    </border>
    <border>
      <left/>
      <right/>
      <top style="thin">
        <color rgb="FF3C0A82"/>
      </top>
      <bottom/>
      <diagonal/>
    </border>
    <border>
      <left/>
      <right/>
      <top/>
      <bottom style="thin">
        <color rgb="FF3C0A82"/>
      </bottom>
      <diagonal/>
    </border>
    <border>
      <left/>
      <right style="thin">
        <color rgb="FF3C0A82"/>
      </right>
      <top/>
      <bottom style="thin">
        <color rgb="FF3C0A82"/>
      </bottom>
      <diagonal/>
    </border>
    <border>
      <left style="medium">
        <color rgb="FF3C0A82"/>
      </left>
      <right/>
      <top style="thin">
        <color rgb="FF3C0A82"/>
      </top>
      <bottom style="thin">
        <color rgb="FF3C0A82"/>
      </bottom>
      <diagonal/>
    </border>
    <border>
      <left style="medium">
        <color rgb="FF3C0A82"/>
      </left>
      <right/>
      <top style="thin">
        <color rgb="FF3C0A82"/>
      </top>
      <bottom/>
      <diagonal/>
    </border>
    <border>
      <left/>
      <right style="thin">
        <color rgb="FF3C0A82"/>
      </right>
      <top style="thin">
        <color rgb="FF3C0A82"/>
      </top>
      <bottom/>
      <diagonal/>
    </border>
    <border>
      <left style="medium">
        <color rgb="FF3C0A82"/>
      </left>
      <right/>
      <top/>
      <bottom style="thin">
        <color rgb="FF3C0A82"/>
      </bottom>
      <diagonal/>
    </border>
    <border>
      <left style="thin">
        <color auto="1"/>
      </left>
      <right/>
      <top style="thin">
        <color rgb="FF3C0A82"/>
      </top>
      <bottom style="thin">
        <color rgb="FF3C0A82"/>
      </bottom>
      <diagonal/>
    </border>
    <border>
      <left style="thin">
        <color rgb="FF3C0A82"/>
      </left>
      <right/>
      <top style="thin">
        <color rgb="FF3C0A82"/>
      </top>
      <bottom/>
      <diagonal/>
    </border>
    <border>
      <left style="thin">
        <color rgb="FF3C0A82"/>
      </left>
      <right/>
      <top/>
      <bottom style="thin">
        <color rgb="FF3C0A82"/>
      </bottom>
      <diagonal/>
    </border>
    <border>
      <left style="thin">
        <color rgb="FF3C0A82"/>
      </left>
      <right style="thin">
        <color rgb="FF3C0A82"/>
      </right>
      <top style="thin">
        <color rgb="FF3C0A82"/>
      </top>
      <bottom/>
      <diagonal/>
    </border>
    <border>
      <left/>
      <right style="thin">
        <color rgb="FF3C0A82"/>
      </right>
      <top/>
      <bottom/>
      <diagonal/>
    </border>
    <border>
      <left style="medium">
        <color rgb="FF3C0A82"/>
      </left>
      <right/>
      <top style="thin">
        <color rgb="FF3C0A82"/>
      </top>
      <bottom style="medium">
        <color rgb="FF3C0A82"/>
      </bottom>
      <diagonal/>
    </border>
    <border>
      <left/>
      <right/>
      <top style="thin">
        <color rgb="FF3C0A82"/>
      </top>
      <bottom style="medium">
        <color rgb="FF3C0A82"/>
      </bottom>
      <diagonal/>
    </border>
    <border>
      <left/>
      <right style="medium">
        <color rgb="FF3C0A82"/>
      </right>
      <top style="thin">
        <color rgb="FF3C0A82"/>
      </top>
      <bottom style="medium">
        <color rgb="FF3C0A82"/>
      </bottom>
      <diagonal/>
    </border>
    <border>
      <left style="thin">
        <color rgb="FF3C0A82"/>
      </left>
      <right style="medium">
        <color rgb="FF3C0A82"/>
      </right>
      <top/>
      <bottom style="thin">
        <color rgb="FF3C0A82"/>
      </bottom>
      <diagonal/>
    </border>
    <border>
      <left style="thin">
        <color rgb="FF3C0A82"/>
      </left>
      <right/>
      <top style="thin">
        <color auto="1"/>
      </top>
      <bottom style="thin">
        <color auto="1"/>
      </bottom>
      <diagonal/>
    </border>
    <border>
      <left/>
      <right style="thin">
        <color rgb="FF3C0A82"/>
      </right>
      <top style="thin">
        <color auto="1"/>
      </top>
      <bottom style="thin">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style="thin">
        <color auto="1"/>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style="thin">
        <color auto="1"/>
      </right>
      <top style="medium">
        <color auto="1"/>
      </top>
      <bottom/>
      <diagonal/>
    </border>
    <border>
      <left/>
      <right/>
      <top style="medium">
        <color auto="1"/>
      </top>
      <bottom/>
      <diagonal/>
    </border>
    <border>
      <left/>
      <right style="medium">
        <color auto="1"/>
      </right>
      <top style="medium">
        <color auto="1"/>
      </top>
      <bottom/>
      <diagonal/>
    </border>
    <border>
      <left/>
      <right style="medium">
        <color auto="1"/>
      </right>
      <top style="thin">
        <color rgb="FF3C0A82"/>
      </top>
      <bottom style="thin">
        <color rgb="FF3C0A82"/>
      </bottom>
      <diagonal/>
    </border>
    <border>
      <left style="medium">
        <color auto="1"/>
      </left>
      <right/>
      <top style="medium">
        <color auto="1"/>
      </top>
      <bottom/>
      <diagonal/>
    </border>
    <border>
      <left style="medium">
        <color auto="1"/>
      </left>
      <right/>
      <top style="thin">
        <color rgb="FF3C0A82"/>
      </top>
      <bottom style="medium">
        <color auto="1"/>
      </bottom>
      <diagonal/>
    </border>
    <border>
      <left/>
      <right/>
      <top style="thin">
        <color rgb="FF3C0A82"/>
      </top>
      <bottom style="medium">
        <color auto="1"/>
      </bottom>
      <diagonal/>
    </border>
    <border>
      <left/>
      <right style="medium">
        <color auto="1"/>
      </right>
      <top style="thin">
        <color rgb="FF3C0A82"/>
      </top>
      <bottom style="medium">
        <color auto="1"/>
      </bottom>
      <diagonal/>
    </border>
    <border>
      <left style="medium">
        <color auto="1"/>
      </left>
      <right/>
      <top style="medium">
        <color auto="1"/>
      </top>
      <bottom style="medium">
        <color auto="1"/>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rgb="FF3C0A82"/>
      </right>
      <top style="thin">
        <color rgb="FF3C0A82"/>
      </top>
      <bottom/>
      <diagonal/>
    </border>
    <border>
      <left style="thin">
        <color rgb="FF3C0A82"/>
      </left>
      <right/>
      <top/>
      <bottom/>
      <diagonal/>
    </border>
    <border>
      <left style="thin">
        <color rgb="FF3C0A82"/>
      </left>
      <right/>
      <top/>
      <bottom style="thin">
        <color auto="1"/>
      </bottom>
      <diagonal/>
    </border>
    <border>
      <left style="thin">
        <color indexed="64"/>
      </left>
      <right/>
      <top style="thin">
        <color auto="1"/>
      </top>
      <bottom/>
      <diagonal/>
    </border>
    <border>
      <left/>
      <right style="thin">
        <color rgb="FF3C0A82"/>
      </right>
      <top style="thin">
        <color auto="1"/>
      </top>
      <bottom/>
      <diagonal/>
    </border>
  </borders>
  <cellStyleXfs count="5">
    <xf numFmtId="0" fontId="0" fillId="0" borderId="0"/>
    <xf numFmtId="164" fontId="1" fillId="0" borderId="0" applyFont="0" applyFill="0" applyBorder="0" applyAlignment="0" applyProtection="0"/>
    <xf numFmtId="9" fontId="1" fillId="0" borderId="0" applyFont="0" applyFill="0" applyBorder="0" applyAlignment="0" applyProtection="0"/>
    <xf numFmtId="0" fontId="14" fillId="0" borderId="0" applyNumberFormat="0" applyFill="0" applyBorder="0" applyAlignment="0" applyProtection="0"/>
    <xf numFmtId="43" fontId="1" fillId="0" borderId="0" applyFont="0" applyFill="0" applyBorder="0" applyAlignment="0" applyProtection="0"/>
  </cellStyleXfs>
  <cellXfs count="559">
    <xf numFmtId="0" fontId="0" fillId="0" borderId="0" xfId="0"/>
    <xf numFmtId="0" fontId="2" fillId="2" borderId="0" xfId="0" applyFont="1" applyFill="1" applyAlignment="1">
      <alignment vertical="center" wrapText="1"/>
    </xf>
    <xf numFmtId="0" fontId="2" fillId="2" borderId="28" xfId="0" applyFont="1" applyFill="1" applyBorder="1" applyAlignment="1">
      <alignment vertical="center" wrapText="1"/>
    </xf>
    <xf numFmtId="0" fontId="2" fillId="2" borderId="29" xfId="0" applyFont="1" applyFill="1" applyBorder="1" applyAlignment="1">
      <alignment vertical="center" wrapText="1"/>
    </xf>
    <xf numFmtId="0" fontId="3" fillId="2" borderId="30" xfId="0" applyFont="1" applyFill="1" applyBorder="1" applyAlignment="1">
      <alignment horizontal="center" vertical="center" wrapText="1"/>
    </xf>
    <xf numFmtId="0" fontId="2" fillId="2" borderId="27" xfId="0" applyFont="1" applyFill="1" applyBorder="1" applyAlignment="1">
      <alignment vertical="center" wrapText="1"/>
    </xf>
    <xf numFmtId="0" fontId="10" fillId="2" borderId="0" xfId="0" applyFont="1" applyFill="1" applyAlignment="1">
      <alignment vertical="center" wrapText="1"/>
    </xf>
    <xf numFmtId="0" fontId="11" fillId="2" borderId="0" xfId="0" applyFont="1" applyFill="1" applyAlignment="1">
      <alignment vertical="center" wrapText="1"/>
    </xf>
    <xf numFmtId="0" fontId="2" fillId="2" borderId="30" xfId="0" applyFont="1" applyFill="1" applyBorder="1" applyAlignment="1">
      <alignment vertical="center" wrapText="1"/>
    </xf>
    <xf numFmtId="0" fontId="3" fillId="2" borderId="0" xfId="0" applyFont="1" applyFill="1" applyAlignment="1">
      <alignment horizontal="center" vertical="center" wrapText="1"/>
    </xf>
    <xf numFmtId="0" fontId="3" fillId="2" borderId="25" xfId="0" applyFont="1" applyFill="1" applyBorder="1" applyAlignment="1">
      <alignment horizontal="center" vertical="center" wrapText="1"/>
    </xf>
    <xf numFmtId="0" fontId="2" fillId="2" borderId="31" xfId="0" applyFont="1" applyFill="1" applyBorder="1" applyAlignment="1">
      <alignment vertical="center" wrapText="1"/>
    </xf>
    <xf numFmtId="0" fontId="11" fillId="2" borderId="0" xfId="0" applyFont="1" applyFill="1"/>
    <xf numFmtId="0" fontId="11" fillId="2" borderId="0" xfId="0" applyFont="1" applyFill="1" applyAlignment="1">
      <alignment horizontal="center"/>
    </xf>
    <xf numFmtId="0" fontId="11" fillId="0" borderId="0" xfId="0" applyFont="1" applyAlignment="1">
      <alignment horizontal="center"/>
    </xf>
    <xf numFmtId="0" fontId="11" fillId="0" borderId="0" xfId="0" applyFont="1"/>
    <xf numFmtId="0" fontId="2" fillId="2" borderId="0" xfId="0" applyFont="1" applyFill="1"/>
    <xf numFmtId="0" fontId="2" fillId="2" borderId="0" xfId="0" applyFont="1" applyFill="1" applyAlignment="1">
      <alignment horizontal="center"/>
    </xf>
    <xf numFmtId="0" fontId="3" fillId="2" borderId="0" xfId="0" applyFont="1" applyFill="1" applyAlignment="1">
      <alignment wrapText="1"/>
    </xf>
    <xf numFmtId="0" fontId="3" fillId="0" borderId="0" xfId="0" applyFont="1" applyAlignment="1">
      <alignment wrapText="1"/>
    </xf>
    <xf numFmtId="0" fontId="2" fillId="0" borderId="0" xfId="0" applyFont="1" applyAlignment="1">
      <alignment horizontal="center"/>
    </xf>
    <xf numFmtId="0" fontId="2" fillId="0" borderId="0" xfId="0" applyFont="1"/>
    <xf numFmtId="0" fontId="3" fillId="2" borderId="0" xfId="0" applyFont="1" applyFill="1"/>
    <xf numFmtId="0" fontId="3" fillId="2" borderId="0" xfId="0" applyFont="1" applyFill="1" applyAlignment="1">
      <alignment horizontal="center"/>
    </xf>
    <xf numFmtId="0" fontId="3" fillId="0" borderId="0" xfId="0" applyFont="1"/>
    <xf numFmtId="0" fontId="3" fillId="2" borderId="24" xfId="0" applyFont="1" applyFill="1" applyBorder="1" applyAlignment="1">
      <alignment horizontal="left"/>
    </xf>
    <xf numFmtId="0" fontId="2" fillId="2" borderId="25" xfId="0" applyFont="1" applyFill="1" applyBorder="1" applyAlignment="1">
      <alignment horizontal="center"/>
    </xf>
    <xf numFmtId="0" fontId="2" fillId="2" borderId="26" xfId="0" applyFont="1" applyFill="1" applyBorder="1" applyAlignment="1">
      <alignment horizontal="center"/>
    </xf>
    <xf numFmtId="0" fontId="9" fillId="4" borderId="73" xfId="0" applyFont="1" applyFill="1" applyBorder="1" applyAlignment="1">
      <alignment horizontal="center"/>
    </xf>
    <xf numFmtId="0" fontId="2" fillId="2" borderId="60" xfId="0" applyFont="1" applyFill="1" applyBorder="1" applyAlignment="1">
      <alignment horizontal="center"/>
    </xf>
    <xf numFmtId="0" fontId="2" fillId="2" borderId="75" xfId="0" applyFont="1" applyFill="1" applyBorder="1" applyAlignment="1">
      <alignment horizontal="center"/>
    </xf>
    <xf numFmtId="0" fontId="2" fillId="2" borderId="61" xfId="0" applyFont="1" applyFill="1" applyBorder="1" applyAlignment="1">
      <alignment horizontal="center"/>
    </xf>
    <xf numFmtId="0" fontId="2" fillId="2" borderId="60" xfId="0" applyFont="1" applyFill="1" applyBorder="1" applyAlignment="1">
      <alignment vertical="center" wrapText="1"/>
    </xf>
    <xf numFmtId="0" fontId="2" fillId="2" borderId="75" xfId="0" applyFont="1" applyFill="1" applyBorder="1" applyAlignment="1">
      <alignment vertical="center" wrapText="1"/>
    </xf>
    <xf numFmtId="0" fontId="2" fillId="2" borderId="61" xfId="0" applyFont="1" applyFill="1" applyBorder="1" applyAlignment="1">
      <alignment vertical="center" wrapText="1"/>
    </xf>
    <xf numFmtId="0" fontId="2" fillId="2" borderId="24" xfId="0" applyFont="1" applyFill="1" applyBorder="1" applyAlignment="1">
      <alignment horizontal="center"/>
    </xf>
    <xf numFmtId="0" fontId="3" fillId="0" borderId="48" xfId="0" applyFont="1" applyBorder="1" applyAlignment="1">
      <alignment horizontal="left" vertical="center" wrapText="1"/>
    </xf>
    <xf numFmtId="0" fontId="3" fillId="2" borderId="27" xfId="0" applyFont="1" applyFill="1" applyBorder="1" applyAlignment="1">
      <alignment horizontal="left" vertical="center"/>
    </xf>
    <xf numFmtId="166" fontId="2" fillId="2" borderId="0" xfId="0" applyNumberFormat="1" applyFont="1" applyFill="1" applyAlignment="1">
      <alignment horizontal="center" vertical="center"/>
    </xf>
    <xf numFmtId="166" fontId="2" fillId="2" borderId="28" xfId="0" applyNumberFormat="1" applyFont="1" applyFill="1" applyBorder="1" applyAlignment="1">
      <alignment horizontal="center" vertical="center"/>
    </xf>
    <xf numFmtId="0" fontId="2" fillId="2" borderId="29" xfId="0" applyFont="1" applyFill="1" applyBorder="1" applyAlignment="1">
      <alignment horizontal="center"/>
    </xf>
    <xf numFmtId="0" fontId="2" fillId="2" borderId="30" xfId="0" applyFont="1" applyFill="1" applyBorder="1" applyAlignment="1">
      <alignment horizontal="center"/>
    </xf>
    <xf numFmtId="0" fontId="2" fillId="2" borderId="31" xfId="0" applyFont="1" applyFill="1" applyBorder="1" applyAlignment="1">
      <alignment horizontal="center"/>
    </xf>
    <xf numFmtId="166" fontId="0" fillId="0" borderId="15" xfId="0" applyNumberFormat="1" applyBorder="1" applyAlignment="1">
      <alignment horizontal="center" vertical="center"/>
    </xf>
    <xf numFmtId="1" fontId="0" fillId="0" borderId="15" xfId="0" applyNumberFormat="1" applyBorder="1" applyAlignment="1">
      <alignment horizontal="center" vertical="center"/>
    </xf>
    <xf numFmtId="0" fontId="12" fillId="4" borderId="0" xfId="0" applyFont="1" applyFill="1" applyAlignment="1">
      <alignment horizontal="center"/>
    </xf>
    <xf numFmtId="0" fontId="12" fillId="4" borderId="25" xfId="0" applyFont="1" applyFill="1" applyBorder="1" applyAlignment="1">
      <alignment horizontal="center"/>
    </xf>
    <xf numFmtId="0" fontId="12" fillId="4" borderId="26" xfId="0" applyFont="1" applyFill="1" applyBorder="1" applyAlignment="1">
      <alignment horizontal="center"/>
    </xf>
    <xf numFmtId="0" fontId="12" fillId="4" borderId="27" xfId="0" applyFont="1" applyFill="1" applyBorder="1" applyAlignment="1">
      <alignment horizontal="center"/>
    </xf>
    <xf numFmtId="0" fontId="12" fillId="4" borderId="28" xfId="0" applyFont="1" applyFill="1" applyBorder="1" applyAlignment="1">
      <alignment horizontal="center"/>
    </xf>
    <xf numFmtId="0" fontId="2" fillId="0" borderId="48" xfId="0" applyFont="1" applyBorder="1" applyAlignment="1">
      <alignment horizontal="center" vertical="center"/>
    </xf>
    <xf numFmtId="0" fontId="2" fillId="2" borderId="29" xfId="0" applyFont="1" applyFill="1" applyBorder="1" applyAlignment="1">
      <alignment horizontal="center" vertical="center"/>
    </xf>
    <xf numFmtId="166" fontId="2" fillId="2" borderId="30" xfId="0" applyNumberFormat="1" applyFont="1" applyFill="1" applyBorder="1" applyAlignment="1">
      <alignment horizontal="center" vertical="center"/>
    </xf>
    <xf numFmtId="166" fontId="2" fillId="2" borderId="31" xfId="0" applyNumberFormat="1" applyFont="1" applyFill="1" applyBorder="1" applyAlignment="1">
      <alignment horizontal="center" vertical="center"/>
    </xf>
    <xf numFmtId="0" fontId="3" fillId="2" borderId="29" xfId="0" applyFont="1" applyFill="1" applyBorder="1" applyAlignment="1">
      <alignment horizontal="left" vertical="center"/>
    </xf>
    <xf numFmtId="0" fontId="3" fillId="2" borderId="24" xfId="0" applyFont="1" applyFill="1" applyBorder="1" applyAlignment="1">
      <alignment horizontal="left" vertical="center"/>
    </xf>
    <xf numFmtId="166" fontId="2" fillId="2" borderId="25" xfId="0" applyNumberFormat="1" applyFont="1" applyFill="1" applyBorder="1" applyAlignment="1">
      <alignment horizontal="center" vertical="center"/>
    </xf>
    <xf numFmtId="166" fontId="2" fillId="2" borderId="26" xfId="0" applyNumberFormat="1" applyFont="1" applyFill="1" applyBorder="1" applyAlignment="1">
      <alignment horizontal="center" vertical="center"/>
    </xf>
    <xf numFmtId="166" fontId="2" fillId="0" borderId="15" xfId="0" applyNumberFormat="1" applyFont="1" applyBorder="1" applyAlignment="1">
      <alignment horizontal="center" vertical="center"/>
    </xf>
    <xf numFmtId="0" fontId="2" fillId="0" borderId="15" xfId="0" applyFont="1" applyBorder="1" applyAlignment="1">
      <alignment horizontal="center" vertical="center"/>
    </xf>
    <xf numFmtId="0" fontId="9" fillId="4" borderId="74" xfId="0" applyFont="1" applyFill="1" applyBorder="1" applyAlignment="1">
      <alignment horizontal="center"/>
    </xf>
    <xf numFmtId="0" fontId="9" fillId="4" borderId="50" xfId="0" applyFont="1" applyFill="1" applyBorder="1" applyAlignment="1">
      <alignment horizontal="center"/>
    </xf>
    <xf numFmtId="0" fontId="9" fillId="4" borderId="51" xfId="0" applyFont="1" applyFill="1" applyBorder="1" applyAlignment="1">
      <alignment horizontal="center"/>
    </xf>
    <xf numFmtId="0" fontId="2" fillId="2" borderId="89" xfId="0" applyFont="1" applyFill="1" applyBorder="1" applyAlignment="1">
      <alignment horizontal="center"/>
    </xf>
    <xf numFmtId="0" fontId="2" fillId="2" borderId="90" xfId="0" applyFont="1" applyFill="1" applyBorder="1" applyAlignment="1">
      <alignment horizontal="center"/>
    </xf>
    <xf numFmtId="0" fontId="2" fillId="2" borderId="91" xfId="0" applyFont="1" applyFill="1" applyBorder="1" applyAlignment="1">
      <alignment horizontal="center"/>
    </xf>
    <xf numFmtId="0" fontId="9" fillId="4" borderId="72" xfId="0" applyFont="1" applyFill="1" applyBorder="1" applyAlignment="1">
      <alignment horizontal="center"/>
    </xf>
    <xf numFmtId="0" fontId="9" fillId="4" borderId="92" xfId="0" applyFont="1" applyFill="1" applyBorder="1" applyAlignment="1">
      <alignment horizontal="center"/>
    </xf>
    <xf numFmtId="0" fontId="3" fillId="0" borderId="15" xfId="0" applyFont="1" applyBorder="1" applyAlignment="1">
      <alignment horizontal="center" vertical="center" wrapText="1"/>
    </xf>
    <xf numFmtId="0" fontId="3" fillId="0" borderId="49" xfId="0" applyFont="1" applyBorder="1" applyAlignment="1">
      <alignment horizontal="center" vertical="center" wrapText="1"/>
    </xf>
    <xf numFmtId="0" fontId="9" fillId="4" borderId="24" xfId="0" applyFont="1" applyFill="1" applyBorder="1" applyAlignment="1">
      <alignment horizontal="left"/>
    </xf>
    <xf numFmtId="0" fontId="2" fillId="2" borderId="43" xfId="0" applyFont="1" applyFill="1" applyBorder="1" applyAlignment="1">
      <alignment vertical="center" wrapText="1"/>
    </xf>
    <xf numFmtId="0" fontId="2" fillId="2" borderId="8" xfId="0" applyFont="1" applyFill="1" applyBorder="1" applyAlignment="1">
      <alignment vertical="center" wrapText="1"/>
    </xf>
    <xf numFmtId="0" fontId="2" fillId="2" borderId="40" xfId="0" applyFont="1" applyFill="1" applyBorder="1" applyAlignment="1">
      <alignment vertical="center" wrapText="1"/>
    </xf>
    <xf numFmtId="0" fontId="2" fillId="2" borderId="21" xfId="0" applyFont="1" applyFill="1" applyBorder="1" applyAlignment="1">
      <alignment vertical="center" wrapText="1"/>
    </xf>
    <xf numFmtId="0" fontId="2" fillId="2" borderId="22" xfId="0" applyFont="1" applyFill="1" applyBorder="1" applyAlignment="1">
      <alignment vertical="center" wrapText="1"/>
    </xf>
    <xf numFmtId="0" fontId="2" fillId="2" borderId="23" xfId="0" applyFont="1" applyFill="1" applyBorder="1" applyAlignment="1">
      <alignment vertical="center" wrapText="1"/>
    </xf>
    <xf numFmtId="0" fontId="3" fillId="2" borderId="24" xfId="0" applyFont="1" applyFill="1" applyBorder="1" applyAlignment="1">
      <alignment vertical="center"/>
    </xf>
    <xf numFmtId="0" fontId="2" fillId="2" borderId="25" xfId="0" applyFont="1" applyFill="1" applyBorder="1" applyAlignment="1">
      <alignment vertical="center" wrapText="1"/>
    </xf>
    <xf numFmtId="0" fontId="2" fillId="2" borderId="26" xfId="0" applyFont="1" applyFill="1" applyBorder="1" applyAlignment="1">
      <alignment vertical="center" wrapText="1"/>
    </xf>
    <xf numFmtId="0" fontId="3" fillId="2" borderId="27" xfId="0" applyFont="1" applyFill="1" applyBorder="1" applyAlignment="1">
      <alignment vertical="center"/>
    </xf>
    <xf numFmtId="0" fontId="2" fillId="2" borderId="27" xfId="0" applyFont="1" applyFill="1" applyBorder="1" applyAlignment="1">
      <alignment horizontal="left" vertical="center"/>
    </xf>
    <xf numFmtId="0" fontId="2" fillId="2" borderId="0" xfId="0" applyFont="1" applyFill="1" applyAlignment="1">
      <alignment horizontal="left" vertical="center"/>
    </xf>
    <xf numFmtId="0" fontId="2" fillId="2" borderId="0" xfId="0" applyFont="1" applyFill="1" applyAlignment="1">
      <alignment vertical="center"/>
    </xf>
    <xf numFmtId="0" fontId="2" fillId="2" borderId="28" xfId="0" applyFont="1" applyFill="1" applyBorder="1" applyAlignment="1">
      <alignment vertical="center"/>
    </xf>
    <xf numFmtId="0" fontId="2" fillId="2" borderId="29" xfId="0" applyFont="1" applyFill="1" applyBorder="1" applyAlignment="1">
      <alignment vertical="center"/>
    </xf>
    <xf numFmtId="0" fontId="2" fillId="2" borderId="30" xfId="0" applyFont="1" applyFill="1" applyBorder="1" applyAlignment="1">
      <alignment vertical="center"/>
    </xf>
    <xf numFmtId="0" fontId="2" fillId="2" borderId="31" xfId="0" applyFont="1" applyFill="1" applyBorder="1" applyAlignment="1">
      <alignment vertical="center"/>
    </xf>
    <xf numFmtId="0" fontId="3" fillId="2" borderId="24" xfId="0" applyFont="1" applyFill="1" applyBorder="1" applyAlignment="1">
      <alignment horizontal="right" vertical="center" wrapText="1"/>
    </xf>
    <xf numFmtId="0" fontId="3" fillId="2" borderId="0" xfId="0" applyFont="1" applyFill="1" applyAlignment="1">
      <alignment vertical="center" wrapText="1"/>
    </xf>
    <xf numFmtId="0" fontId="3" fillId="2" borderId="15" xfId="0" applyFont="1" applyFill="1" applyBorder="1" applyAlignment="1">
      <alignment vertical="center"/>
    </xf>
    <xf numFmtId="2" fontId="2" fillId="2" borderId="15" xfId="0" applyNumberFormat="1" applyFont="1" applyFill="1" applyBorder="1" applyAlignment="1">
      <alignment horizontal="left" vertical="center" wrapText="1"/>
    </xf>
    <xf numFmtId="0" fontId="2" fillId="2" borderId="15" xfId="0" applyFont="1" applyFill="1" applyBorder="1" applyAlignment="1">
      <alignment horizontal="center" vertical="center" wrapText="1"/>
    </xf>
    <xf numFmtId="166" fontId="2" fillId="2" borderId="15" xfId="0" applyNumberFormat="1" applyFont="1" applyFill="1" applyBorder="1" applyAlignment="1">
      <alignment vertical="center" wrapText="1"/>
    </xf>
    <xf numFmtId="0" fontId="3" fillId="2" borderId="29" xfId="0" applyFont="1" applyFill="1" applyBorder="1" applyAlignment="1">
      <alignment vertical="center" wrapText="1"/>
    </xf>
    <xf numFmtId="0" fontId="3" fillId="2" borderId="32" xfId="0" applyFont="1" applyFill="1" applyBorder="1" applyAlignment="1">
      <alignment horizontal="right" vertical="center" wrapText="1"/>
    </xf>
    <xf numFmtId="0" fontId="3" fillId="2" borderId="54" xfId="0" applyFont="1" applyFill="1" applyBorder="1" applyAlignment="1">
      <alignment vertical="center"/>
    </xf>
    <xf numFmtId="0" fontId="2" fillId="2" borderId="54" xfId="0" applyFont="1" applyFill="1" applyBorder="1" applyAlignment="1">
      <alignment horizontal="left" vertical="center" wrapText="1"/>
    </xf>
    <xf numFmtId="0" fontId="2" fillId="2" borderId="20" xfId="0" applyFont="1" applyFill="1" applyBorder="1" applyAlignment="1">
      <alignment vertical="center" wrapText="1"/>
    </xf>
    <xf numFmtId="0" fontId="2" fillId="2" borderId="6" xfId="0" applyFont="1" applyFill="1" applyBorder="1" applyAlignment="1">
      <alignment horizontal="center" vertical="center" wrapText="1"/>
    </xf>
    <xf numFmtId="166" fontId="2" fillId="0" borderId="6" xfId="2" applyNumberFormat="1" applyFont="1" applyFill="1" applyBorder="1" applyAlignment="1" applyProtection="1">
      <alignment horizontal="center" vertical="center" wrapText="1"/>
    </xf>
    <xf numFmtId="0" fontId="3" fillId="2" borderId="34" xfId="0" applyFont="1" applyFill="1" applyBorder="1" applyAlignment="1">
      <alignment vertical="center" wrapText="1"/>
    </xf>
    <xf numFmtId="0" fontId="3" fillId="2" borderId="20" xfId="0" applyFont="1" applyFill="1" applyBorder="1" applyAlignment="1">
      <alignment horizontal="right" vertical="center" wrapText="1"/>
    </xf>
    <xf numFmtId="0" fontId="3" fillId="2" borderId="11" xfId="0" applyFont="1" applyFill="1" applyBorder="1" applyAlignment="1">
      <alignment vertical="center"/>
    </xf>
    <xf numFmtId="0" fontId="3" fillId="2" borderId="28" xfId="0" applyFont="1" applyFill="1" applyBorder="1" applyAlignment="1">
      <alignment vertical="center" wrapText="1"/>
    </xf>
    <xf numFmtId="0" fontId="2" fillId="2" borderId="11" xfId="0" applyFont="1" applyFill="1" applyBorder="1" applyAlignment="1">
      <alignment horizontal="left" vertical="center"/>
    </xf>
    <xf numFmtId="166" fontId="2" fillId="0" borderId="15" xfId="2" applyNumberFormat="1" applyFont="1" applyFill="1" applyBorder="1" applyAlignment="1" applyProtection="1">
      <alignment horizontal="center" vertical="center" wrapText="1"/>
    </xf>
    <xf numFmtId="0" fontId="2" fillId="2" borderId="20" xfId="0" applyFont="1" applyFill="1" applyBorder="1" applyAlignment="1">
      <alignment vertical="center"/>
    </xf>
    <xf numFmtId="0" fontId="3" fillId="2" borderId="13" xfId="0" applyFont="1" applyFill="1" applyBorder="1" applyAlignment="1">
      <alignment vertical="center"/>
    </xf>
    <xf numFmtId="0" fontId="3" fillId="2" borderId="10" xfId="0" applyFont="1" applyFill="1" applyBorder="1" applyAlignment="1">
      <alignment vertical="center" wrapText="1"/>
    </xf>
    <xf numFmtId="0" fontId="3" fillId="2" borderId="39" xfId="0" applyFont="1" applyFill="1" applyBorder="1" applyAlignment="1">
      <alignment vertical="center" wrapText="1"/>
    </xf>
    <xf numFmtId="0" fontId="3" fillId="2" borderId="35" xfId="0" applyFont="1" applyFill="1" applyBorder="1" applyAlignment="1">
      <alignment vertical="center"/>
    </xf>
    <xf numFmtId="0" fontId="3" fillId="2" borderId="30" xfId="0" applyFont="1" applyFill="1" applyBorder="1" applyAlignment="1">
      <alignment vertical="center" wrapText="1"/>
    </xf>
    <xf numFmtId="165" fontId="3" fillId="2" borderId="30" xfId="0" applyNumberFormat="1" applyFont="1" applyFill="1" applyBorder="1" applyAlignment="1">
      <alignment horizontal="center" vertical="center" wrapText="1"/>
    </xf>
    <xf numFmtId="165" fontId="3" fillId="2" borderId="31" xfId="0" applyNumberFormat="1" applyFont="1" applyFill="1" applyBorder="1" applyAlignment="1">
      <alignment horizontal="center" vertical="center" wrapText="1"/>
    </xf>
    <xf numFmtId="0" fontId="2" fillId="2" borderId="24" xfId="0" applyFont="1" applyFill="1" applyBorder="1" applyAlignment="1">
      <alignment horizontal="right" vertical="center" wrapText="1"/>
    </xf>
    <xf numFmtId="0" fontId="2" fillId="2" borderId="25" xfId="0" applyFont="1" applyFill="1" applyBorder="1" applyAlignment="1">
      <alignment vertical="center"/>
    </xf>
    <xf numFmtId="0" fontId="2" fillId="2" borderId="25" xfId="0" applyFont="1" applyFill="1" applyBorder="1" applyAlignment="1">
      <alignment horizontal="left" vertical="center" wrapText="1"/>
    </xf>
    <xf numFmtId="166" fontId="2" fillId="2" borderId="25" xfId="0" applyNumberFormat="1" applyFont="1" applyFill="1" applyBorder="1" applyAlignment="1">
      <alignment horizontal="center" vertical="center" wrapText="1"/>
    </xf>
    <xf numFmtId="0" fontId="2" fillId="2" borderId="26" xfId="0" applyFont="1" applyFill="1" applyBorder="1" applyAlignment="1">
      <alignment horizontal="center" vertical="center" wrapText="1"/>
    </xf>
    <xf numFmtId="9" fontId="3" fillId="2" borderId="0" xfId="2" applyFont="1" applyFill="1" applyAlignment="1" applyProtection="1">
      <alignment vertical="center" wrapText="1"/>
    </xf>
    <xf numFmtId="0" fontId="3" fillId="2" borderId="27" xfId="0" applyFont="1" applyFill="1" applyBorder="1" applyAlignment="1">
      <alignment horizontal="right" vertical="center" wrapText="1"/>
    </xf>
    <xf numFmtId="0" fontId="3" fillId="2" borderId="0" xfId="0" applyFont="1" applyFill="1" applyAlignment="1">
      <alignment horizontal="right" vertical="center"/>
    </xf>
    <xf numFmtId="166" fontId="3" fillId="2" borderId="0" xfId="0" applyNumberFormat="1" applyFont="1" applyFill="1" applyAlignment="1">
      <alignment horizontal="center" vertical="center" wrapText="1"/>
    </xf>
    <xf numFmtId="166" fontId="3" fillId="2" borderId="28" xfId="0" applyNumberFormat="1" applyFont="1" applyFill="1" applyBorder="1" applyAlignment="1">
      <alignment horizontal="center" vertical="center" wrapText="1"/>
    </xf>
    <xf numFmtId="0" fontId="4" fillId="2" borderId="80" xfId="0" applyFont="1" applyFill="1" applyBorder="1" applyAlignment="1">
      <alignment vertical="center"/>
    </xf>
    <xf numFmtId="0" fontId="2" fillId="2" borderId="65" xfId="0" applyFont="1" applyFill="1" applyBorder="1" applyAlignment="1">
      <alignment vertical="center"/>
    </xf>
    <xf numFmtId="0" fontId="2" fillId="2" borderId="14" xfId="0" applyFont="1" applyFill="1" applyBorder="1" applyAlignment="1">
      <alignment vertical="center"/>
    </xf>
    <xf numFmtId="166" fontId="2" fillId="0" borderId="15" xfId="0" applyNumberFormat="1" applyFont="1" applyBorder="1" applyAlignment="1">
      <alignment vertical="center" wrapText="1"/>
    </xf>
    <xf numFmtId="0" fontId="3" fillId="2" borderId="0" xfId="0" applyFont="1" applyFill="1" applyAlignment="1">
      <alignment vertical="center"/>
    </xf>
    <xf numFmtId="0" fontId="3" fillId="2" borderId="29" xfId="0" applyFont="1" applyFill="1" applyBorder="1" applyAlignment="1">
      <alignment horizontal="right" vertical="center" wrapText="1"/>
    </xf>
    <xf numFmtId="0" fontId="3" fillId="2" borderId="30" xfId="0" applyFont="1" applyFill="1" applyBorder="1" applyAlignment="1">
      <alignment vertical="center"/>
    </xf>
    <xf numFmtId="0" fontId="3" fillId="2" borderId="31" xfId="0" applyFont="1" applyFill="1" applyBorder="1" applyAlignment="1">
      <alignment vertical="center" wrapText="1"/>
    </xf>
    <xf numFmtId="0" fontId="3" fillId="2" borderId="25" xfId="0" applyFont="1" applyFill="1" applyBorder="1" applyAlignment="1">
      <alignment vertical="center"/>
    </xf>
    <xf numFmtId="0" fontId="3" fillId="2" borderId="25" xfId="0" applyFont="1" applyFill="1" applyBorder="1" applyAlignment="1">
      <alignment vertical="center" wrapText="1"/>
    </xf>
    <xf numFmtId="0" fontId="3" fillId="2" borderId="26" xfId="0" applyFont="1" applyFill="1" applyBorder="1" applyAlignment="1">
      <alignment vertical="center" wrapText="1"/>
    </xf>
    <xf numFmtId="0" fontId="3" fillId="0" borderId="0" xfId="0" applyFont="1" applyAlignment="1">
      <alignment vertical="center" wrapText="1"/>
    </xf>
    <xf numFmtId="0" fontId="3" fillId="2" borderId="77" xfId="0" applyFont="1" applyFill="1" applyBorder="1" applyAlignment="1">
      <alignment vertical="center" wrapText="1"/>
    </xf>
    <xf numFmtId="0" fontId="3" fillId="2" borderId="30" xfId="0" applyFont="1" applyFill="1" applyBorder="1" applyAlignment="1">
      <alignment horizontal="right" vertical="center"/>
    </xf>
    <xf numFmtId="166" fontId="3" fillId="2" borderId="30" xfId="1" applyNumberFormat="1" applyFont="1" applyFill="1" applyBorder="1" applyAlignment="1" applyProtection="1">
      <alignment horizontal="center" vertical="center" wrapText="1"/>
    </xf>
    <xf numFmtId="166" fontId="3" fillId="2" borderId="31" xfId="1" applyNumberFormat="1" applyFont="1" applyFill="1" applyBorder="1" applyAlignment="1" applyProtection="1">
      <alignment horizontal="center" vertical="center" wrapText="1"/>
    </xf>
    <xf numFmtId="0" fontId="2" fillId="2" borderId="1" xfId="0" applyFont="1" applyFill="1" applyBorder="1" applyAlignment="1">
      <alignment vertical="center" wrapText="1"/>
    </xf>
    <xf numFmtId="165" fontId="3" fillId="2" borderId="0" xfId="0" applyNumberFormat="1" applyFont="1" applyFill="1" applyAlignment="1">
      <alignment horizontal="center" vertical="center" wrapText="1"/>
    </xf>
    <xf numFmtId="165" fontId="3" fillId="2" borderId="2" xfId="0" applyNumberFormat="1" applyFont="1" applyFill="1" applyBorder="1" applyAlignment="1">
      <alignment horizontal="center" vertical="center" wrapText="1"/>
    </xf>
    <xf numFmtId="165" fontId="3" fillId="2" borderId="28" xfId="0" applyNumberFormat="1" applyFont="1" applyFill="1" applyBorder="1" applyAlignment="1">
      <alignment horizontal="center" vertical="center" wrapText="1"/>
    </xf>
    <xf numFmtId="165" fontId="2" fillId="2" borderId="75" xfId="0" applyNumberFormat="1" applyFont="1" applyFill="1" applyBorder="1" applyAlignment="1">
      <alignment vertical="center" wrapText="1"/>
    </xf>
    <xf numFmtId="165" fontId="2" fillId="2" borderId="61" xfId="0" applyNumberFormat="1" applyFont="1" applyFill="1" applyBorder="1" applyAlignment="1">
      <alignment vertical="center" wrapText="1"/>
    </xf>
    <xf numFmtId="0" fontId="9" fillId="4" borderId="62" xfId="0" applyFont="1" applyFill="1" applyBorder="1" applyAlignment="1">
      <alignment vertical="center"/>
    </xf>
    <xf numFmtId="166" fontId="2" fillId="3" borderId="15" xfId="0" applyNumberFormat="1" applyFont="1" applyFill="1" applyBorder="1" applyAlignment="1" applyProtection="1">
      <alignment horizontal="center" vertical="center"/>
      <protection locked="0"/>
    </xf>
    <xf numFmtId="0" fontId="7" fillId="2" borderId="0" xfId="0" applyFont="1" applyFill="1" applyAlignment="1">
      <alignment vertical="center" wrapText="1"/>
    </xf>
    <xf numFmtId="0" fontId="9" fillId="4" borderId="44" xfId="0" applyFont="1" applyFill="1" applyBorder="1" applyAlignment="1">
      <alignment vertical="center"/>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4" xfId="0" applyFont="1" applyFill="1" applyBorder="1" applyAlignment="1">
      <alignment vertical="center" wrapText="1"/>
    </xf>
    <xf numFmtId="0" fontId="2" fillId="2" borderId="5" xfId="0" applyFont="1" applyFill="1" applyBorder="1" applyAlignment="1">
      <alignment vertical="center" wrapText="1"/>
    </xf>
    <xf numFmtId="0" fontId="2" fillId="3" borderId="47" xfId="0" applyFont="1" applyFill="1" applyBorder="1" applyAlignment="1" applyProtection="1">
      <alignment horizontal="center" vertical="center" wrapText="1"/>
      <protection locked="0"/>
    </xf>
    <xf numFmtId="0" fontId="2" fillId="3" borderId="67" xfId="0" applyFont="1" applyFill="1" applyBorder="1" applyAlignment="1" applyProtection="1">
      <alignment horizontal="center" vertical="center" wrapText="1"/>
      <protection locked="0"/>
    </xf>
    <xf numFmtId="0" fontId="2" fillId="3" borderId="48" xfId="0" applyFont="1" applyFill="1" applyBorder="1" applyAlignment="1" applyProtection="1">
      <alignment horizontal="center"/>
      <protection locked="0"/>
    </xf>
    <xf numFmtId="0" fontId="2" fillId="3" borderId="15" xfId="0" applyFont="1" applyFill="1" applyBorder="1" applyAlignment="1" applyProtection="1">
      <alignment horizontal="center"/>
      <protection locked="0"/>
    </xf>
    <xf numFmtId="14" fontId="2" fillId="3" borderId="49" xfId="0" applyNumberFormat="1" applyFont="1" applyFill="1" applyBorder="1" applyAlignment="1" applyProtection="1">
      <alignment horizontal="center"/>
      <protection locked="0"/>
    </xf>
    <xf numFmtId="0" fontId="2" fillId="3" borderId="15" xfId="0" applyFont="1" applyFill="1" applyBorder="1" applyAlignment="1" applyProtection="1">
      <alignment horizontal="center" vertical="center"/>
      <protection locked="0"/>
    </xf>
    <xf numFmtId="0" fontId="2" fillId="3" borderId="68" xfId="0" applyFont="1" applyFill="1" applyBorder="1" applyAlignment="1" applyProtection="1">
      <alignment horizontal="center"/>
      <protection locked="0"/>
    </xf>
    <xf numFmtId="0" fontId="2" fillId="3" borderId="52" xfId="0" applyFont="1" applyFill="1" applyBorder="1" applyAlignment="1" applyProtection="1">
      <alignment horizontal="center"/>
      <protection locked="0"/>
    </xf>
    <xf numFmtId="14" fontId="2" fillId="3" borderId="53" xfId="0" applyNumberFormat="1" applyFont="1" applyFill="1" applyBorder="1" applyAlignment="1" applyProtection="1">
      <alignment horizontal="center"/>
      <protection locked="0"/>
    </xf>
    <xf numFmtId="166" fontId="2" fillId="0" borderId="15" xfId="0" applyNumberFormat="1" applyFont="1" applyBorder="1" applyAlignment="1" applyProtection="1">
      <alignment horizontal="center" vertical="center"/>
      <protection locked="0"/>
    </xf>
    <xf numFmtId="9" fontId="0" fillId="0" borderId="49" xfId="2" applyFont="1" applyBorder="1" applyAlignment="1">
      <alignment horizontal="center" vertical="center"/>
    </xf>
    <xf numFmtId="0" fontId="2" fillId="2" borderId="27" xfId="0" applyFont="1" applyFill="1" applyBorder="1" applyAlignment="1">
      <alignment horizontal="center"/>
    </xf>
    <xf numFmtId="14" fontId="2" fillId="3" borderId="15" xfId="0" applyNumberFormat="1" applyFont="1" applyFill="1" applyBorder="1" applyAlignment="1" applyProtection="1">
      <alignment horizontal="center" vertical="center"/>
      <protection locked="0"/>
    </xf>
    <xf numFmtId="0" fontId="2" fillId="3" borderId="48" xfId="0" applyFont="1" applyFill="1" applyBorder="1" applyAlignment="1" applyProtection="1">
      <alignment horizontal="center" vertical="center" wrapText="1"/>
      <protection locked="0"/>
    </xf>
    <xf numFmtId="0" fontId="2" fillId="3" borderId="63" xfId="0" applyFont="1" applyFill="1" applyBorder="1" applyAlignment="1" applyProtection="1">
      <alignment horizontal="center" vertical="center" wrapText="1"/>
      <protection locked="0"/>
    </xf>
    <xf numFmtId="0" fontId="2" fillId="2" borderId="101" xfId="0" applyFont="1" applyFill="1" applyBorder="1" applyAlignment="1">
      <alignment vertical="center" wrapText="1"/>
    </xf>
    <xf numFmtId="0" fontId="2" fillId="2" borderId="102" xfId="0" applyFont="1" applyFill="1" applyBorder="1" applyAlignment="1">
      <alignment vertical="center" wrapText="1"/>
    </xf>
    <xf numFmtId="0" fontId="2" fillId="2" borderId="103" xfId="0" applyFont="1" applyFill="1" applyBorder="1" applyAlignment="1">
      <alignment vertical="center" wrapText="1"/>
    </xf>
    <xf numFmtId="0" fontId="3" fillId="2" borderId="104" xfId="0" applyFont="1" applyFill="1" applyBorder="1" applyAlignment="1">
      <alignment horizontal="right" vertical="center" wrapText="1"/>
    </xf>
    <xf numFmtId="0" fontId="9" fillId="4" borderId="105" xfId="0" applyFont="1" applyFill="1" applyBorder="1" applyAlignment="1">
      <alignment vertical="center"/>
    </xf>
    <xf numFmtId="0" fontId="9" fillId="4" borderId="105" xfId="0" applyFont="1" applyFill="1" applyBorder="1" applyAlignment="1">
      <alignment vertical="center" wrapText="1"/>
    </xf>
    <xf numFmtId="0" fontId="9" fillId="4" borderId="106" xfId="0" applyFont="1" applyFill="1" applyBorder="1" applyAlignment="1">
      <alignment vertical="center" wrapText="1"/>
    </xf>
    <xf numFmtId="0" fontId="2" fillId="2" borderId="15" xfId="0" applyFont="1" applyFill="1" applyBorder="1" applyAlignment="1">
      <alignment horizontal="left" vertical="center" wrapText="1"/>
    </xf>
    <xf numFmtId="0" fontId="2" fillId="2" borderId="108" xfId="0" applyFont="1" applyFill="1" applyBorder="1" applyAlignment="1">
      <alignment vertical="center" wrapText="1"/>
    </xf>
    <xf numFmtId="0" fontId="2" fillId="2" borderId="105" xfId="0" applyFont="1" applyFill="1" applyBorder="1" applyAlignment="1">
      <alignment vertical="center" wrapText="1"/>
    </xf>
    <xf numFmtId="0" fontId="2" fillId="2" borderId="105" xfId="0" applyFont="1" applyFill="1" applyBorder="1" applyAlignment="1">
      <alignment vertical="center"/>
    </xf>
    <xf numFmtId="0" fontId="2" fillId="2" borderId="106" xfId="0" applyFont="1" applyFill="1" applyBorder="1" applyAlignment="1">
      <alignment vertical="center" wrapText="1"/>
    </xf>
    <xf numFmtId="0" fontId="2" fillId="2" borderId="109" xfId="0" applyFont="1" applyFill="1" applyBorder="1" applyAlignment="1">
      <alignment vertical="center" wrapText="1"/>
    </xf>
    <xf numFmtId="0" fontId="3" fillId="2" borderId="54" xfId="0" applyFont="1" applyFill="1" applyBorder="1" applyAlignment="1">
      <alignment horizontal="center" vertical="center" wrapText="1"/>
    </xf>
    <xf numFmtId="0" fontId="2" fillId="2" borderId="6" xfId="0" applyFont="1" applyFill="1" applyBorder="1" applyAlignment="1">
      <alignment horizontal="left" vertical="center" wrapText="1"/>
    </xf>
    <xf numFmtId="166" fontId="2" fillId="3" borderId="15" xfId="0" applyNumberFormat="1" applyFont="1" applyFill="1" applyBorder="1" applyAlignment="1" applyProtection="1">
      <alignment horizontal="center" vertical="center" wrapText="1"/>
      <protection locked="0"/>
    </xf>
    <xf numFmtId="0" fontId="12" fillId="2" borderId="0" xfId="0" applyFont="1" applyFill="1" applyAlignment="1">
      <alignment vertical="center" wrapText="1"/>
    </xf>
    <xf numFmtId="0" fontId="9" fillId="2" borderId="0" xfId="0" applyFont="1" applyFill="1" applyAlignment="1">
      <alignment vertical="center" wrapText="1"/>
    </xf>
    <xf numFmtId="0" fontId="2" fillId="3" borderId="15" xfId="0" applyFont="1" applyFill="1" applyBorder="1" applyAlignment="1" applyProtection="1">
      <alignment horizontal="center" vertical="center" wrapText="1"/>
      <protection locked="0"/>
    </xf>
    <xf numFmtId="0" fontId="22" fillId="0" borderId="0" xfId="0" applyFont="1"/>
    <xf numFmtId="0" fontId="23" fillId="2" borderId="0" xfId="0" applyFont="1" applyFill="1" applyAlignment="1">
      <alignment vertical="center" wrapText="1"/>
    </xf>
    <xf numFmtId="0" fontId="23" fillId="0" borderId="0" xfId="0" applyFont="1"/>
    <xf numFmtId="0" fontId="30" fillId="2" borderId="0" xfId="0" applyFont="1" applyFill="1" applyAlignment="1">
      <alignment vertical="center" wrapText="1"/>
    </xf>
    <xf numFmtId="0" fontId="30" fillId="0" borderId="0" xfId="0" applyFont="1"/>
    <xf numFmtId="0" fontId="33" fillId="2" borderId="0" xfId="0" applyFont="1" applyFill="1" applyAlignment="1">
      <alignment vertical="center" wrapText="1"/>
    </xf>
    <xf numFmtId="0" fontId="34" fillId="2" borderId="0" xfId="0" applyFont="1" applyFill="1" applyAlignment="1">
      <alignment vertical="center" wrapText="1"/>
    </xf>
    <xf numFmtId="166" fontId="2" fillId="3" borderId="15" xfId="2" applyNumberFormat="1" applyFont="1" applyFill="1" applyBorder="1" applyAlignment="1" applyProtection="1">
      <alignment vertical="center" wrapText="1"/>
      <protection locked="0"/>
    </xf>
    <xf numFmtId="0" fontId="30" fillId="2" borderId="0" xfId="0" applyFont="1" applyFill="1" applyAlignment="1">
      <alignment vertical="center"/>
    </xf>
    <xf numFmtId="0" fontId="30" fillId="2" borderId="0" xfId="0" applyFont="1" applyFill="1" applyAlignment="1">
      <alignment horizontal="center" vertical="center"/>
    </xf>
    <xf numFmtId="9" fontId="30" fillId="2" borderId="0" xfId="2" applyFont="1" applyFill="1" applyAlignment="1" applyProtection="1">
      <alignment horizontal="center" vertical="center"/>
    </xf>
    <xf numFmtId="9" fontId="33" fillId="2" borderId="0" xfId="2" applyFont="1" applyFill="1" applyAlignment="1" applyProtection="1">
      <alignment vertical="center" wrapText="1"/>
    </xf>
    <xf numFmtId="0" fontId="2" fillId="0" borderId="0" xfId="0" applyFont="1" applyAlignment="1">
      <alignment vertical="center" wrapText="1"/>
    </xf>
    <xf numFmtId="0" fontId="3" fillId="0" borderId="0" xfId="0" applyFont="1" applyAlignment="1">
      <alignment horizontal="center"/>
    </xf>
    <xf numFmtId="0" fontId="30" fillId="0" borderId="0" xfId="0" applyFont="1" applyAlignment="1">
      <alignment horizontal="center"/>
    </xf>
    <xf numFmtId="0" fontId="30" fillId="0" borderId="0" xfId="0" applyFont="1" applyAlignment="1">
      <alignment vertical="center" wrapText="1"/>
    </xf>
    <xf numFmtId="0" fontId="33" fillId="0" borderId="0" xfId="0" applyFont="1" applyAlignment="1">
      <alignment horizontal="center"/>
    </xf>
    <xf numFmtId="0" fontId="33" fillId="0" borderId="0" xfId="0" applyFont="1"/>
    <xf numFmtId="43" fontId="30" fillId="0" borderId="0" xfId="4" applyFont="1" applyFill="1" applyAlignment="1">
      <alignment horizontal="center"/>
    </xf>
    <xf numFmtId="43" fontId="30" fillId="0" borderId="0" xfId="4" applyFont="1" applyFill="1" applyAlignment="1">
      <alignment vertical="center" wrapText="1"/>
    </xf>
    <xf numFmtId="43" fontId="33" fillId="0" borderId="0" xfId="4" applyFont="1" applyFill="1" applyAlignment="1">
      <alignment horizontal="left"/>
    </xf>
    <xf numFmtId="43" fontId="33" fillId="0" borderId="0" xfId="4" applyFont="1" applyFill="1" applyAlignment="1">
      <alignment horizontal="center"/>
    </xf>
    <xf numFmtId="0" fontId="23" fillId="0" borderId="0" xfId="0" applyFont="1" applyAlignment="1">
      <alignment horizontal="left"/>
    </xf>
    <xf numFmtId="0" fontId="18" fillId="0" borderId="0" xfId="0" applyFont="1" applyAlignment="1">
      <alignment horizontal="center"/>
    </xf>
    <xf numFmtId="0" fontId="11" fillId="0" borderId="0" xfId="0" applyFont="1" applyAlignment="1">
      <alignment vertical="center" wrapText="1"/>
    </xf>
    <xf numFmtId="0" fontId="18" fillId="0" borderId="0" xfId="0" applyFont="1" applyAlignment="1">
      <alignment vertical="center" wrapText="1"/>
    </xf>
    <xf numFmtId="0" fontId="10" fillId="0" borderId="0" xfId="0" applyFont="1" applyAlignment="1">
      <alignment vertical="center" wrapText="1"/>
    </xf>
    <xf numFmtId="0" fontId="19" fillId="0" borderId="0" xfId="0" applyFont="1" applyAlignment="1">
      <alignment vertical="center" wrapText="1"/>
    </xf>
    <xf numFmtId="0" fontId="12" fillId="0" borderId="0" xfId="0" applyFont="1" applyAlignment="1">
      <alignment vertical="center" wrapText="1"/>
    </xf>
    <xf numFmtId="0" fontId="20" fillId="0" borderId="0" xfId="0" applyFont="1" applyAlignment="1">
      <alignment horizontal="left"/>
    </xf>
    <xf numFmtId="0" fontId="9" fillId="0" borderId="0" xfId="0" applyFont="1" applyAlignment="1">
      <alignment horizontal="left"/>
    </xf>
    <xf numFmtId="0" fontId="12" fillId="0" borderId="0" xfId="0" applyFont="1" applyAlignment="1">
      <alignment horizontal="center"/>
    </xf>
    <xf numFmtId="0" fontId="9" fillId="0" borderId="0" xfId="0" applyFont="1" applyAlignment="1">
      <alignment horizontal="center"/>
    </xf>
    <xf numFmtId="0" fontId="9" fillId="0" borderId="0" xfId="0" applyFont="1" applyAlignment="1">
      <alignment wrapText="1"/>
    </xf>
    <xf numFmtId="0" fontId="23" fillId="0" borderId="0" xfId="0" applyFont="1" applyAlignment="1">
      <alignment horizontal="center"/>
    </xf>
    <xf numFmtId="0" fontId="2" fillId="0" borderId="6" xfId="0" applyFont="1" applyBorder="1" applyAlignment="1">
      <alignment horizontal="center" vertical="center"/>
    </xf>
    <xf numFmtId="0" fontId="2" fillId="0" borderId="118" xfId="0" applyFont="1" applyBorder="1" applyAlignment="1">
      <alignment horizontal="left" vertical="center" wrapText="1"/>
    </xf>
    <xf numFmtId="0" fontId="2" fillId="0" borderId="119" xfId="0" applyFont="1" applyBorder="1" applyAlignment="1">
      <alignment horizontal="left" vertical="center" wrapText="1"/>
    </xf>
    <xf numFmtId="166" fontId="3" fillId="0" borderId="15" xfId="0" applyNumberFormat="1" applyFont="1" applyBorder="1" applyAlignment="1" applyProtection="1">
      <alignment horizontal="center" vertical="center"/>
      <protection locked="0"/>
    </xf>
    <xf numFmtId="166" fontId="3" fillId="0" borderId="15" xfId="0" applyNumberFormat="1" applyFont="1" applyBorder="1" applyAlignment="1">
      <alignment horizontal="center" vertical="center"/>
    </xf>
    <xf numFmtId="166" fontId="21" fillId="0" borderId="15" xfId="0" applyNumberFormat="1" applyFont="1" applyBorder="1" applyAlignment="1">
      <alignment horizontal="center" vertical="center"/>
    </xf>
    <xf numFmtId="0" fontId="35" fillId="2" borderId="0" xfId="0" applyFont="1" applyFill="1" applyAlignment="1">
      <alignment vertical="center" wrapText="1"/>
    </xf>
    <xf numFmtId="0" fontId="36" fillId="2" borderId="0" xfId="0" applyFont="1" applyFill="1" applyAlignment="1">
      <alignment vertical="center" wrapText="1"/>
    </xf>
    <xf numFmtId="9" fontId="36" fillId="2" borderId="0" xfId="2" applyFont="1" applyFill="1" applyAlignment="1" applyProtection="1">
      <alignment vertical="center" wrapText="1"/>
    </xf>
    <xf numFmtId="0" fontId="35" fillId="2" borderId="0" xfId="0" applyFont="1" applyFill="1" applyAlignment="1">
      <alignment horizontal="center" vertical="center" wrapText="1"/>
    </xf>
    <xf numFmtId="0" fontId="35" fillId="2" borderId="0" xfId="0" applyFont="1" applyFill="1" applyAlignment="1">
      <alignment horizontal="center" vertical="center"/>
    </xf>
    <xf numFmtId="0" fontId="35" fillId="2" borderId="0" xfId="0" applyFont="1" applyFill="1" applyAlignment="1">
      <alignment vertical="center"/>
    </xf>
    <xf numFmtId="9" fontId="35" fillId="2" borderId="0" xfId="2" applyFont="1" applyFill="1" applyAlignment="1" applyProtection="1">
      <alignment horizontal="center" vertical="center"/>
    </xf>
    <xf numFmtId="1" fontId="35" fillId="2" borderId="0" xfId="0" applyNumberFormat="1" applyFont="1" applyFill="1" applyAlignment="1">
      <alignment horizontal="center" vertical="center" wrapText="1"/>
    </xf>
    <xf numFmtId="0" fontId="3" fillId="2" borderId="16" xfId="0" applyFont="1" applyFill="1" applyBorder="1" applyAlignment="1">
      <alignment horizontal="left" vertical="center"/>
    </xf>
    <xf numFmtId="0" fontId="3" fillId="2" borderId="65" xfId="0" applyFont="1" applyFill="1" applyBorder="1" applyAlignment="1">
      <alignment horizontal="left" vertical="center"/>
    </xf>
    <xf numFmtId="166" fontId="3" fillId="2" borderId="65" xfId="0" applyNumberFormat="1" applyFont="1" applyFill="1" applyBorder="1" applyAlignment="1">
      <alignment horizontal="center" vertical="center" wrapText="1"/>
    </xf>
    <xf numFmtId="166" fontId="3" fillId="2" borderId="107" xfId="0" applyNumberFormat="1" applyFont="1" applyFill="1" applyBorder="1" applyAlignment="1">
      <alignment horizontal="center" vertical="center" wrapText="1"/>
    </xf>
    <xf numFmtId="166" fontId="2" fillId="3" borderId="15" xfId="0" applyNumberFormat="1" applyFont="1" applyFill="1" applyBorder="1" applyAlignment="1">
      <alignment horizontal="center" vertical="center"/>
    </xf>
    <xf numFmtId="0" fontId="34" fillId="0" borderId="0" xfId="0" applyFont="1"/>
    <xf numFmtId="0" fontId="34" fillId="2" borderId="0" xfId="0" applyFont="1" applyFill="1"/>
    <xf numFmtId="165" fontId="30" fillId="0" borderId="0" xfId="0" applyNumberFormat="1" applyFont="1" applyAlignment="1">
      <alignment horizontal="center"/>
    </xf>
    <xf numFmtId="0" fontId="29" fillId="0" borderId="0" xfId="0" applyFont="1" applyAlignment="1">
      <alignment vertical="center" wrapText="1"/>
    </xf>
    <xf numFmtId="0" fontId="23" fillId="2" borderId="0" xfId="0" applyFont="1" applyFill="1" applyAlignment="1">
      <alignment vertical="center" wrapText="1"/>
    </xf>
    <xf numFmtId="0" fontId="29" fillId="0" borderId="0" xfId="0" applyFont="1" applyAlignment="1">
      <alignment vertical="center" wrapText="1"/>
    </xf>
    <xf numFmtId="0" fontId="26" fillId="0" borderId="0" xfId="0" applyFont="1" applyAlignment="1">
      <alignment vertical="center" wrapText="1"/>
    </xf>
    <xf numFmtId="0" fontId="30" fillId="2" borderId="0" xfId="0" applyFont="1" applyFill="1" applyAlignment="1">
      <alignment vertical="center" wrapText="1"/>
    </xf>
    <xf numFmtId="0" fontId="0" fillId="0" borderId="0" xfId="0" applyAlignment="1">
      <alignment vertical="center" wrapText="1"/>
    </xf>
    <xf numFmtId="0" fontId="24" fillId="3" borderId="112" xfId="0" applyFont="1" applyFill="1" applyBorder="1" applyAlignment="1">
      <alignment wrapText="1"/>
    </xf>
    <xf numFmtId="0" fontId="25" fillId="3" borderId="113" xfId="0" applyFont="1" applyFill="1" applyBorder="1" applyAlignment="1">
      <alignment wrapText="1"/>
    </xf>
    <xf numFmtId="0" fontId="25" fillId="3" borderId="114" xfId="0" applyFont="1" applyFill="1" applyBorder="1" applyAlignment="1">
      <alignment wrapText="1"/>
    </xf>
    <xf numFmtId="0" fontId="23" fillId="0" borderId="0" xfId="0" applyFont="1" applyAlignment="1">
      <alignment wrapText="1"/>
    </xf>
    <xf numFmtId="0" fontId="26" fillId="0" borderId="0" xfId="0" applyFont="1" applyAlignment="1">
      <alignment wrapText="1"/>
    </xf>
    <xf numFmtId="0" fontId="31" fillId="0" borderId="0" xfId="0" applyFont="1" applyAlignment="1">
      <alignment vertical="center" wrapText="1"/>
    </xf>
    <xf numFmtId="0" fontId="23" fillId="2" borderId="1" xfId="0" applyFont="1" applyFill="1" applyBorder="1" applyAlignment="1">
      <alignment vertical="center" wrapText="1"/>
    </xf>
    <xf numFmtId="0" fontId="32" fillId="0" borderId="0" xfId="0" applyFont="1" applyAlignment="1">
      <alignment vertical="center" wrapText="1"/>
    </xf>
    <xf numFmtId="0" fontId="9" fillId="4" borderId="33" xfId="0" applyFont="1" applyFill="1" applyBorder="1" applyAlignment="1">
      <alignment horizontal="left" vertical="center"/>
    </xf>
    <xf numFmtId="0" fontId="9" fillId="4" borderId="17" xfId="0" applyFont="1" applyFill="1" applyBorder="1" applyAlignment="1">
      <alignment horizontal="left" vertical="center"/>
    </xf>
    <xf numFmtId="0" fontId="9" fillId="4" borderId="18" xfId="0" applyFont="1" applyFill="1" applyBorder="1" applyAlignment="1">
      <alignment horizontal="left" vertical="center"/>
    </xf>
    <xf numFmtId="0" fontId="30" fillId="0" borderId="0" xfId="0" applyFont="1" applyAlignment="1">
      <alignment wrapText="1"/>
    </xf>
    <xf numFmtId="0" fontId="31" fillId="0" borderId="0" xfId="0" applyFont="1" applyAlignment="1">
      <alignment wrapText="1"/>
    </xf>
    <xf numFmtId="0" fontId="2" fillId="2" borderId="80" xfId="0" applyFont="1" applyFill="1" applyBorder="1" applyAlignment="1">
      <alignment horizontal="left" vertical="center"/>
    </xf>
    <xf numFmtId="0" fontId="2" fillId="2" borderId="65" xfId="0" applyFont="1" applyFill="1" applyBorder="1" applyAlignment="1">
      <alignment horizontal="left" vertical="center"/>
    </xf>
    <xf numFmtId="0" fontId="2" fillId="2" borderId="14" xfId="0" applyFont="1" applyFill="1" applyBorder="1" applyAlignment="1">
      <alignment horizontal="left" vertical="center"/>
    </xf>
    <xf numFmtId="0" fontId="2" fillId="2" borderId="15" xfId="0" applyFont="1" applyFill="1" applyBorder="1" applyAlignment="1">
      <alignment horizontal="left" vertical="center" wrapText="1"/>
    </xf>
    <xf numFmtId="0" fontId="2" fillId="3" borderId="15" xfId="0" applyFont="1" applyFill="1" applyBorder="1" applyAlignment="1" applyProtection="1">
      <alignment horizontal="center" vertical="center"/>
      <protection locked="0"/>
    </xf>
    <xf numFmtId="0" fontId="2" fillId="3" borderId="49" xfId="0" applyFont="1" applyFill="1" applyBorder="1" applyAlignment="1" applyProtection="1">
      <alignment horizontal="center" vertical="center"/>
      <protection locked="0"/>
    </xf>
    <xf numFmtId="0" fontId="2" fillId="2" borderId="15" xfId="0" applyFont="1" applyFill="1" applyBorder="1" applyAlignment="1">
      <alignment horizontal="left" vertical="center"/>
    </xf>
    <xf numFmtId="166" fontId="2" fillId="3" borderId="15" xfId="0" applyNumberFormat="1" applyFont="1" applyFill="1" applyBorder="1" applyAlignment="1" applyProtection="1">
      <alignment horizontal="center" vertical="center" wrapText="1"/>
      <protection locked="0"/>
    </xf>
    <xf numFmtId="166" fontId="2" fillId="3" borderId="49" xfId="0" applyNumberFormat="1" applyFont="1" applyFill="1" applyBorder="1" applyAlignment="1" applyProtection="1">
      <alignment horizontal="center" vertical="center" wrapText="1"/>
      <protection locked="0"/>
    </xf>
    <xf numFmtId="0" fontId="2" fillId="3" borderId="15" xfId="2" applyNumberFormat="1" applyFont="1" applyFill="1" applyBorder="1" applyAlignment="1" applyProtection="1">
      <alignment horizontal="center" vertical="center" wrapText="1"/>
      <protection locked="0"/>
    </xf>
    <xf numFmtId="0" fontId="27" fillId="5" borderId="112" xfId="0" applyFont="1" applyFill="1" applyBorder="1" applyAlignment="1">
      <alignment vertical="center" wrapText="1"/>
    </xf>
    <xf numFmtId="0" fontId="28" fillId="5" borderId="113" xfId="0" applyFont="1" applyFill="1" applyBorder="1" applyAlignment="1">
      <alignment vertical="center" wrapText="1"/>
    </xf>
    <xf numFmtId="0" fontId="28" fillId="5" borderId="114" xfId="0" applyFont="1" applyFill="1" applyBorder="1" applyAlignment="1">
      <alignment vertical="center" wrapText="1"/>
    </xf>
    <xf numFmtId="166" fontId="2" fillId="2" borderId="56" xfId="0" applyNumberFormat="1" applyFont="1" applyFill="1" applyBorder="1" applyAlignment="1">
      <alignment horizontal="center" vertical="center" wrapText="1"/>
    </xf>
    <xf numFmtId="166" fontId="2" fillId="2" borderId="76" xfId="0" applyNumberFormat="1" applyFont="1" applyFill="1" applyBorder="1" applyAlignment="1">
      <alignment horizontal="center" vertical="center" wrapText="1"/>
    </xf>
    <xf numFmtId="9" fontId="2" fillId="0" borderId="93" xfId="2" applyFont="1" applyFill="1" applyBorder="1" applyAlignment="1" applyProtection="1">
      <alignment horizontal="center" vertical="center" wrapText="1"/>
    </xf>
    <xf numFmtId="9" fontId="2" fillId="0" borderId="7" xfId="2" applyFont="1" applyFill="1" applyBorder="1" applyAlignment="1" applyProtection="1">
      <alignment horizontal="center" vertical="center" wrapText="1"/>
    </xf>
    <xf numFmtId="9" fontId="2" fillId="0" borderId="94" xfId="2" applyFont="1" applyFill="1" applyBorder="1" applyAlignment="1" applyProtection="1">
      <alignment horizontal="center" vertical="center" wrapText="1"/>
    </xf>
    <xf numFmtId="0" fontId="7" fillId="2" borderId="0" xfId="0" applyFont="1" applyFill="1" applyAlignment="1">
      <alignment horizontal="center" vertical="center" wrapText="1"/>
    </xf>
    <xf numFmtId="0" fontId="8" fillId="2" borderId="0" xfId="0" applyFont="1" applyFill="1" applyAlignment="1">
      <alignment horizontal="center" vertical="center" wrapText="1"/>
    </xf>
    <xf numFmtId="0" fontId="2" fillId="2" borderId="16" xfId="0" applyFont="1" applyFill="1" applyBorder="1" applyAlignment="1">
      <alignment horizontal="left" vertical="center" wrapText="1"/>
    </xf>
    <xf numFmtId="0" fontId="2" fillId="2" borderId="65" xfId="0" applyFont="1" applyFill="1" applyBorder="1" applyAlignment="1">
      <alignment horizontal="left" vertical="center" wrapText="1"/>
    </xf>
    <xf numFmtId="0" fontId="2" fillId="2" borderId="14" xfId="0" applyFont="1" applyFill="1" applyBorder="1" applyAlignment="1">
      <alignment horizontal="left" vertical="center" wrapText="1"/>
    </xf>
    <xf numFmtId="166" fontId="2" fillId="3" borderId="16" xfId="0" applyNumberFormat="1" applyFont="1" applyFill="1" applyBorder="1" applyAlignment="1" applyProtection="1">
      <alignment horizontal="center" vertical="center" wrapText="1"/>
      <protection locked="0"/>
    </xf>
    <xf numFmtId="166" fontId="2" fillId="3" borderId="42" xfId="0" applyNumberFormat="1" applyFont="1" applyFill="1" applyBorder="1" applyAlignment="1" applyProtection="1">
      <alignment horizontal="center" vertical="center" wrapText="1"/>
      <protection locked="0"/>
    </xf>
    <xf numFmtId="166" fontId="3" fillId="2" borderId="52" xfId="0" applyNumberFormat="1" applyFont="1" applyFill="1" applyBorder="1" applyAlignment="1">
      <alignment horizontal="center" vertical="center" wrapText="1"/>
    </xf>
    <xf numFmtId="166" fontId="3" fillId="2" borderId="53" xfId="0" applyNumberFormat="1" applyFont="1" applyFill="1" applyBorder="1" applyAlignment="1">
      <alignment horizontal="center" vertical="center" wrapText="1"/>
    </xf>
    <xf numFmtId="166" fontId="3" fillId="2" borderId="60" xfId="1" applyNumberFormat="1" applyFont="1" applyFill="1" applyBorder="1" applyAlignment="1" applyProtection="1">
      <alignment horizontal="center" vertical="center" wrapText="1"/>
    </xf>
    <xf numFmtId="166" fontId="3" fillId="2" borderId="61" xfId="1" applyNumberFormat="1" applyFont="1" applyFill="1" applyBorder="1" applyAlignment="1" applyProtection="1">
      <alignment horizontal="center" vertical="center" wrapText="1"/>
    </xf>
    <xf numFmtId="0" fontId="9" fillId="4" borderId="54" xfId="0" applyFont="1" applyFill="1" applyBorder="1" applyAlignment="1">
      <alignment horizontal="center" vertical="center" wrapText="1"/>
    </xf>
    <xf numFmtId="0" fontId="3" fillId="2" borderId="52" xfId="0" applyFont="1" applyFill="1" applyBorder="1" applyAlignment="1">
      <alignment horizontal="right" vertical="center" wrapText="1"/>
    </xf>
    <xf numFmtId="0" fontId="9" fillId="4" borderId="38" xfId="0" applyFont="1" applyFill="1" applyBorder="1" applyAlignment="1">
      <alignment horizontal="left" vertical="center"/>
    </xf>
    <xf numFmtId="0" fontId="9" fillId="4" borderId="25" xfId="0" applyFont="1" applyFill="1" applyBorder="1" applyAlignment="1">
      <alignment horizontal="left" vertical="center"/>
    </xf>
    <xf numFmtId="0" fontId="9" fillId="4" borderId="26" xfId="0" applyFont="1" applyFill="1" applyBorder="1" applyAlignment="1">
      <alignment horizontal="left" vertical="center"/>
    </xf>
    <xf numFmtId="0" fontId="2" fillId="3" borderId="43" xfId="0" applyFont="1" applyFill="1" applyBorder="1" applyAlignment="1" applyProtection="1">
      <alignment horizontal="left" vertical="top" wrapText="1"/>
      <protection locked="0"/>
    </xf>
    <xf numFmtId="0" fontId="2" fillId="3" borderId="8" xfId="0" applyFont="1" applyFill="1" applyBorder="1" applyAlignment="1" applyProtection="1">
      <alignment horizontal="left" vertical="top" wrapText="1"/>
      <protection locked="0"/>
    </xf>
    <xf numFmtId="0" fontId="2" fillId="3" borderId="40" xfId="0" applyFont="1" applyFill="1" applyBorder="1" applyAlignment="1" applyProtection="1">
      <alignment horizontal="left" vertical="top" wrapText="1"/>
      <protection locked="0"/>
    </xf>
    <xf numFmtId="9" fontId="2" fillId="3" borderId="41" xfId="2" applyFont="1" applyFill="1" applyBorder="1" applyAlignment="1" applyProtection="1">
      <alignment horizontal="center" vertical="center" wrapText="1"/>
      <protection locked="0"/>
    </xf>
    <xf numFmtId="9" fontId="2" fillId="3" borderId="84" xfId="2" applyFont="1" applyFill="1" applyBorder="1" applyAlignment="1" applyProtection="1">
      <alignment horizontal="center" vertical="center" wrapText="1"/>
      <protection locked="0"/>
    </xf>
    <xf numFmtId="166" fontId="2" fillId="2" borderId="16" xfId="0" applyNumberFormat="1" applyFont="1" applyFill="1" applyBorder="1" applyAlignment="1">
      <alignment horizontal="center" vertical="center" wrapText="1"/>
    </xf>
    <xf numFmtId="166" fontId="2" fillId="2" borderId="42" xfId="0" applyNumberFormat="1" applyFont="1" applyFill="1" applyBorder="1" applyAlignment="1">
      <alignment horizontal="center" vertical="center" wrapText="1"/>
    </xf>
    <xf numFmtId="9" fontId="3" fillId="2" borderId="27" xfId="2" applyFont="1" applyFill="1" applyBorder="1" applyAlignment="1" applyProtection="1">
      <alignment horizontal="left" vertical="center"/>
    </xf>
    <xf numFmtId="9" fontId="3" fillId="2" borderId="0" xfId="2" applyFont="1" applyFill="1" applyBorder="1" applyAlignment="1" applyProtection="1">
      <alignment horizontal="left" vertical="center"/>
    </xf>
    <xf numFmtId="166" fontId="3" fillId="2" borderId="16" xfId="2" applyNumberFormat="1" applyFont="1" applyFill="1" applyBorder="1" applyAlignment="1" applyProtection="1">
      <alignment horizontal="center" vertical="center" wrapText="1"/>
    </xf>
    <xf numFmtId="9" fontId="3" fillId="2" borderId="42" xfId="2" applyFont="1" applyFill="1" applyBorder="1" applyAlignment="1" applyProtection="1">
      <alignment horizontal="center" vertical="center" wrapText="1"/>
    </xf>
    <xf numFmtId="9" fontId="2" fillId="3" borderId="15" xfId="2" applyFont="1" applyFill="1" applyBorder="1" applyAlignment="1" applyProtection="1">
      <alignment horizontal="center" vertical="center" wrapText="1"/>
      <protection locked="0"/>
    </xf>
    <xf numFmtId="166" fontId="3" fillId="2" borderId="15" xfId="0" applyNumberFormat="1" applyFont="1" applyFill="1" applyBorder="1" applyAlignment="1">
      <alignment horizontal="center" vertical="center" wrapText="1"/>
    </xf>
    <xf numFmtId="166" fontId="3" fillId="2" borderId="49" xfId="0" applyNumberFormat="1" applyFont="1" applyFill="1" applyBorder="1" applyAlignment="1">
      <alignment horizontal="center" vertical="center" wrapText="1"/>
    </xf>
    <xf numFmtId="0" fontId="9" fillId="4" borderId="55" xfId="0" applyFont="1" applyFill="1" applyBorder="1" applyAlignment="1">
      <alignment horizontal="center" vertical="center" wrapText="1"/>
    </xf>
    <xf numFmtId="0" fontId="9" fillId="4" borderId="54" xfId="0" applyFont="1" applyFill="1" applyBorder="1" applyAlignment="1">
      <alignment horizontal="left" vertical="center" wrapText="1"/>
    </xf>
    <xf numFmtId="166" fontId="3" fillId="2" borderId="16" xfId="0" applyNumberFormat="1" applyFont="1" applyFill="1" applyBorder="1" applyAlignment="1">
      <alignment horizontal="center" vertical="center" wrapText="1"/>
    </xf>
    <xf numFmtId="166" fontId="3" fillId="2" borderId="42" xfId="0" applyNumberFormat="1" applyFont="1" applyFill="1" applyBorder="1" applyAlignment="1">
      <alignment horizontal="center" vertical="center" wrapText="1"/>
    </xf>
    <xf numFmtId="0" fontId="4" fillId="2" borderId="81" xfId="0" applyFont="1" applyFill="1" applyBorder="1" applyAlignment="1">
      <alignment horizontal="left" vertical="center" wrapText="1"/>
    </xf>
    <xf numFmtId="0" fontId="4" fillId="2" borderId="77" xfId="0" applyFont="1" applyFill="1" applyBorder="1" applyAlignment="1">
      <alignment horizontal="left" vertical="center" wrapText="1"/>
    </xf>
    <xf numFmtId="0" fontId="4" fillId="2" borderId="82" xfId="0" applyFont="1" applyFill="1" applyBorder="1" applyAlignment="1">
      <alignment horizontal="left" vertical="center" wrapText="1"/>
    </xf>
    <xf numFmtId="0" fontId="14" fillId="2" borderId="83" xfId="3" applyFill="1" applyBorder="1" applyAlignment="1" applyProtection="1">
      <alignment horizontal="left" vertical="center" wrapText="1"/>
    </xf>
    <xf numFmtId="0" fontId="4" fillId="2" borderId="78" xfId="0" applyFont="1" applyFill="1" applyBorder="1" applyAlignment="1">
      <alignment horizontal="left" vertical="center" wrapText="1"/>
    </xf>
    <xf numFmtId="0" fontId="4" fillId="2" borderId="79" xfId="0" applyFont="1" applyFill="1" applyBorder="1" applyAlignment="1">
      <alignment horizontal="left" vertical="center" wrapText="1"/>
    </xf>
    <xf numFmtId="1" fontId="2" fillId="3" borderId="85" xfId="2" applyNumberFormat="1" applyFont="1" applyFill="1" applyBorder="1" applyAlignment="1" applyProtection="1">
      <alignment horizontal="center" vertical="center" wrapText="1"/>
      <protection locked="0"/>
    </xf>
    <xf numFmtId="1" fontId="2" fillId="3" borderId="82" xfId="2" applyNumberFormat="1" applyFont="1" applyFill="1" applyBorder="1" applyAlignment="1" applyProtection="1">
      <alignment horizontal="center" vertical="center" wrapText="1"/>
      <protection locked="0"/>
    </xf>
    <xf numFmtId="1" fontId="2" fillId="3" borderId="86" xfId="2" applyNumberFormat="1" applyFont="1" applyFill="1" applyBorder="1" applyAlignment="1" applyProtection="1">
      <alignment horizontal="center" vertical="center" wrapText="1"/>
      <protection locked="0"/>
    </xf>
    <xf numFmtId="1" fontId="2" fillId="3" borderId="79" xfId="2" applyNumberFormat="1" applyFont="1" applyFill="1" applyBorder="1" applyAlignment="1" applyProtection="1">
      <alignment horizontal="center" vertical="center" wrapText="1"/>
      <protection locked="0"/>
    </xf>
    <xf numFmtId="0" fontId="2" fillId="2" borderId="87" xfId="0" applyFont="1" applyFill="1" applyBorder="1" applyAlignment="1">
      <alignment horizontal="center" vertical="center" wrapText="1"/>
    </xf>
    <xf numFmtId="0" fontId="2" fillId="2" borderId="73" xfId="0" applyFont="1" applyFill="1" applyBorder="1" applyAlignment="1">
      <alignment horizontal="center" vertical="center" wrapText="1"/>
    </xf>
    <xf numFmtId="166" fontId="2" fillId="3" borderId="87" xfId="0" applyNumberFormat="1" applyFont="1" applyFill="1" applyBorder="1" applyAlignment="1" applyProtection="1">
      <alignment horizontal="center" vertical="center" wrapText="1"/>
      <protection locked="0"/>
    </xf>
    <xf numFmtId="166" fontId="2" fillId="3" borderId="73" xfId="0" applyNumberFormat="1" applyFont="1" applyFill="1" applyBorder="1" applyAlignment="1" applyProtection="1">
      <alignment horizontal="center" vertical="center" wrapText="1"/>
      <protection locked="0"/>
    </xf>
    <xf numFmtId="0" fontId="2" fillId="2" borderId="0" xfId="0" applyFont="1" applyFill="1" applyAlignment="1">
      <alignment horizontal="left" vertical="center" wrapText="1"/>
    </xf>
    <xf numFmtId="0" fontId="2" fillId="3" borderId="59" xfId="0" applyFont="1" applyFill="1" applyBorder="1" applyAlignment="1" applyProtection="1">
      <alignment horizontal="left" vertical="center" wrapText="1"/>
      <protection locked="0"/>
    </xf>
    <xf numFmtId="0" fontId="2" fillId="3" borderId="15" xfId="0" applyFont="1" applyFill="1" applyBorder="1" applyAlignment="1" applyProtection="1">
      <alignment horizontal="left" vertical="center" wrapText="1"/>
      <protection locked="0"/>
    </xf>
    <xf numFmtId="14" fontId="2" fillId="3" borderId="59" xfId="0" applyNumberFormat="1" applyFont="1" applyFill="1" applyBorder="1" applyAlignment="1" applyProtection="1">
      <alignment horizontal="center" vertical="center" wrapText="1"/>
      <protection locked="0"/>
    </xf>
    <xf numFmtId="0" fontId="2" fillId="3" borderId="64" xfId="0" applyFont="1" applyFill="1" applyBorder="1" applyAlignment="1" applyProtection="1">
      <alignment horizontal="center" vertical="center" wrapText="1"/>
      <protection locked="0"/>
    </xf>
    <xf numFmtId="14" fontId="2" fillId="3" borderId="15" xfId="0" applyNumberFormat="1" applyFont="1" applyFill="1" applyBorder="1" applyAlignment="1" applyProtection="1">
      <alignment horizontal="center" vertical="center" wrapText="1"/>
      <protection locked="0"/>
    </xf>
    <xf numFmtId="0" fontId="2" fillId="3" borderId="49" xfId="0" applyFont="1" applyFill="1" applyBorder="1" applyAlignment="1" applyProtection="1">
      <alignment horizontal="center" vertical="center" wrapText="1"/>
      <protection locked="0"/>
    </xf>
    <xf numFmtId="0" fontId="2" fillId="3" borderId="59" xfId="0" applyFont="1" applyFill="1" applyBorder="1" applyAlignment="1" applyProtection="1">
      <alignment horizontal="center" vertical="center" wrapText="1"/>
      <protection locked="0"/>
    </xf>
    <xf numFmtId="0" fontId="2" fillId="3" borderId="15" xfId="0" applyFont="1" applyFill="1" applyBorder="1" applyAlignment="1" applyProtection="1">
      <alignment horizontal="center" vertical="center" wrapText="1"/>
      <protection locked="0"/>
    </xf>
    <xf numFmtId="0" fontId="2" fillId="2" borderId="30" xfId="0" applyFont="1" applyFill="1" applyBorder="1" applyAlignment="1">
      <alignment horizontal="left" vertical="center" wrapText="1"/>
    </xf>
    <xf numFmtId="0" fontId="2" fillId="2" borderId="30" xfId="0" applyFont="1" applyFill="1" applyBorder="1" applyAlignment="1">
      <alignment horizontal="left" vertical="center"/>
    </xf>
    <xf numFmtId="0" fontId="2" fillId="2" borderId="31" xfId="0" applyFont="1" applyFill="1" applyBorder="1" applyAlignment="1">
      <alignment horizontal="left" vertical="center"/>
    </xf>
    <xf numFmtId="9" fontId="2" fillId="3" borderId="6" xfId="2" applyFont="1" applyFill="1" applyBorder="1" applyAlignment="1" applyProtection="1">
      <alignment horizontal="center" vertical="center" wrapText="1"/>
      <protection locked="0"/>
    </xf>
    <xf numFmtId="0" fontId="2" fillId="2" borderId="54" xfId="0" applyFont="1" applyFill="1" applyBorder="1" applyAlignment="1">
      <alignment horizontal="left" vertical="center" wrapText="1" indent="1"/>
    </xf>
    <xf numFmtId="166" fontId="3" fillId="2" borderId="9" xfId="0" applyNumberFormat="1" applyFont="1" applyFill="1" applyBorder="1" applyAlignment="1">
      <alignment horizontal="center" vertical="center" wrapText="1"/>
    </xf>
    <xf numFmtId="166" fontId="3" fillId="2" borderId="19" xfId="0" applyNumberFormat="1" applyFont="1" applyFill="1" applyBorder="1" applyAlignment="1">
      <alignment horizontal="center" vertical="center" wrapText="1"/>
    </xf>
    <xf numFmtId="166" fontId="2" fillId="2" borderId="16" xfId="0" applyNumberFormat="1" applyFont="1" applyFill="1" applyBorder="1" applyAlignment="1">
      <alignment horizontal="center" vertical="center"/>
    </xf>
    <xf numFmtId="166" fontId="2" fillId="2" borderId="42" xfId="0" applyNumberFormat="1" applyFont="1" applyFill="1" applyBorder="1" applyAlignment="1">
      <alignment horizontal="center" vertical="center"/>
    </xf>
    <xf numFmtId="166" fontId="2" fillId="2" borderId="9" xfId="0" applyNumberFormat="1" applyFont="1" applyFill="1" applyBorder="1" applyAlignment="1">
      <alignment horizontal="center" vertical="center" wrapText="1"/>
    </xf>
    <xf numFmtId="166" fontId="2" fillId="2" borderId="19" xfId="0" applyNumberFormat="1" applyFont="1" applyFill="1" applyBorder="1" applyAlignment="1">
      <alignment horizontal="center" vertical="center" wrapText="1"/>
    </xf>
    <xf numFmtId="0" fontId="3" fillId="2" borderId="9" xfId="0" applyFont="1" applyFill="1" applyBorder="1" applyAlignment="1">
      <alignment horizontal="right" vertical="center"/>
    </xf>
    <xf numFmtId="0" fontId="3" fillId="2" borderId="7" xfId="0" applyFont="1" applyFill="1" applyBorder="1" applyAlignment="1">
      <alignment horizontal="right" vertical="center"/>
    </xf>
    <xf numFmtId="0" fontId="3" fillId="2" borderId="12" xfId="0" applyFont="1" applyFill="1" applyBorder="1" applyAlignment="1">
      <alignment horizontal="right" vertical="center"/>
    </xf>
    <xf numFmtId="0" fontId="2" fillId="2" borderId="6" xfId="0" applyFont="1" applyFill="1" applyBorder="1" applyAlignment="1">
      <alignment horizontal="left" vertical="center" wrapText="1" indent="1"/>
    </xf>
    <xf numFmtId="0" fontId="2" fillId="3" borderId="33" xfId="0" applyFont="1" applyFill="1" applyBorder="1" applyAlignment="1" applyProtection="1">
      <alignment horizontal="left" vertical="center" wrapText="1"/>
      <protection locked="0"/>
    </xf>
    <xf numFmtId="0" fontId="2" fillId="3" borderId="17" xfId="0" applyFont="1" applyFill="1" applyBorder="1" applyAlignment="1" applyProtection="1">
      <alignment horizontal="left" vertical="center" wrapText="1"/>
      <protection locked="0"/>
    </xf>
    <xf numFmtId="0" fontId="2" fillId="3" borderId="18" xfId="0" applyFont="1" applyFill="1" applyBorder="1" applyAlignment="1" applyProtection="1">
      <alignment horizontal="left" vertical="center" wrapText="1"/>
      <protection locked="0"/>
    </xf>
    <xf numFmtId="14" fontId="2" fillId="3" borderId="6" xfId="0" applyNumberFormat="1" applyFont="1" applyFill="1" applyBorder="1" applyAlignment="1" applyProtection="1">
      <alignment horizontal="center" vertical="center" wrapText="1"/>
      <protection locked="0"/>
    </xf>
    <xf numFmtId="0" fontId="2" fillId="3" borderId="37" xfId="0" applyFont="1" applyFill="1" applyBorder="1" applyAlignment="1" applyProtection="1">
      <alignment horizontal="center" vertical="center" wrapText="1"/>
      <protection locked="0"/>
    </xf>
    <xf numFmtId="49" fontId="2" fillId="3" borderId="9" xfId="0" applyNumberFormat="1" applyFont="1" applyFill="1" applyBorder="1" applyAlignment="1" applyProtection="1">
      <alignment horizontal="left" vertical="center" wrapText="1"/>
      <protection locked="0"/>
    </xf>
    <xf numFmtId="49" fontId="2" fillId="3" borderId="100" xfId="0" applyNumberFormat="1" applyFont="1" applyFill="1" applyBorder="1" applyAlignment="1" applyProtection="1">
      <alignment horizontal="left" vertical="center" wrapText="1"/>
      <protection locked="0"/>
    </xf>
    <xf numFmtId="0" fontId="3" fillId="2" borderId="15" xfId="0" applyFont="1" applyFill="1" applyBorder="1" applyAlignment="1">
      <alignment horizontal="center" vertical="center" wrapText="1"/>
    </xf>
    <xf numFmtId="0" fontId="3" fillId="2" borderId="49" xfId="0" applyFont="1" applyFill="1" applyBorder="1" applyAlignment="1">
      <alignment horizontal="center" vertical="center" wrapText="1"/>
    </xf>
    <xf numFmtId="2" fontId="2" fillId="0" borderId="41" xfId="2" applyNumberFormat="1" applyFont="1" applyFill="1" applyBorder="1" applyAlignment="1" applyProtection="1">
      <alignment horizontal="center" vertical="center"/>
    </xf>
    <xf numFmtId="2" fontId="2" fillId="0" borderId="84" xfId="2" applyNumberFormat="1" applyFont="1" applyFill="1" applyBorder="1" applyAlignment="1" applyProtection="1">
      <alignment horizontal="center" vertical="center"/>
    </xf>
    <xf numFmtId="166" fontId="2" fillId="2" borderId="15" xfId="0" applyNumberFormat="1" applyFont="1" applyFill="1" applyBorder="1" applyAlignment="1">
      <alignment horizontal="center" vertical="center" wrapText="1"/>
    </xf>
    <xf numFmtId="166" fontId="2" fillId="2" borderId="49" xfId="0" applyNumberFormat="1" applyFont="1" applyFill="1" applyBorder="1" applyAlignment="1">
      <alignment horizontal="center" vertical="center" wrapText="1"/>
    </xf>
    <xf numFmtId="0" fontId="2" fillId="2" borderId="15" xfId="0" applyFont="1" applyFill="1" applyBorder="1" applyAlignment="1">
      <alignment horizontal="left" vertical="center" wrapText="1" indent="1"/>
    </xf>
    <xf numFmtId="0" fontId="3" fillId="2" borderId="56" xfId="0" applyFont="1" applyFill="1" applyBorder="1" applyAlignment="1">
      <alignment horizontal="left" vertical="center" wrapText="1"/>
    </xf>
    <xf numFmtId="0" fontId="3" fillId="2" borderId="57" xfId="0" applyFont="1" applyFill="1" applyBorder="1" applyAlignment="1">
      <alignment horizontal="left" vertical="center" wrapText="1"/>
    </xf>
    <xf numFmtId="0" fontId="3" fillId="2" borderId="58" xfId="0" applyFont="1" applyFill="1" applyBorder="1" applyAlignment="1">
      <alignment horizontal="left" vertical="center" wrapText="1"/>
    </xf>
    <xf numFmtId="0" fontId="3" fillId="2" borderId="16" xfId="0" applyFont="1" applyFill="1" applyBorder="1" applyAlignment="1">
      <alignment horizontal="left" vertical="center" wrapText="1"/>
    </xf>
    <xf numFmtId="0" fontId="3" fillId="2" borderId="65" xfId="0" applyFont="1" applyFill="1" applyBorder="1" applyAlignment="1">
      <alignment horizontal="left" vertical="center" wrapText="1"/>
    </xf>
    <xf numFmtId="0" fontId="3" fillId="2" borderId="14" xfId="0" applyFont="1" applyFill="1" applyBorder="1" applyAlignment="1">
      <alignment horizontal="left" vertical="center" wrapText="1"/>
    </xf>
    <xf numFmtId="0" fontId="2" fillId="2" borderId="44" xfId="0" applyFont="1" applyFill="1" applyBorder="1" applyAlignment="1">
      <alignment horizontal="left" vertical="center" wrapText="1"/>
    </xf>
    <xf numFmtId="0" fontId="2" fillId="2" borderId="45" xfId="0" applyFont="1" applyFill="1" applyBorder="1" applyAlignment="1">
      <alignment horizontal="left" vertical="center" wrapText="1"/>
    </xf>
    <xf numFmtId="0" fontId="2" fillId="2" borderId="47" xfId="0" applyFont="1" applyFill="1" applyBorder="1" applyAlignment="1">
      <alignment horizontal="left" vertical="center" wrapText="1"/>
    </xf>
    <xf numFmtId="0" fontId="2" fillId="2" borderId="6" xfId="0" applyFont="1" applyFill="1" applyBorder="1" applyAlignment="1">
      <alignment horizontal="left" vertical="center" wrapText="1"/>
    </xf>
    <xf numFmtId="167" fontId="2" fillId="3" borderId="15" xfId="2" applyNumberFormat="1" applyFont="1" applyFill="1" applyBorder="1" applyAlignment="1" applyProtection="1">
      <alignment horizontal="center" vertical="center" wrapText="1"/>
      <protection locked="0"/>
    </xf>
    <xf numFmtId="0" fontId="3" fillId="2" borderId="54" xfId="0" applyFont="1" applyFill="1" applyBorder="1" applyAlignment="1">
      <alignment horizontal="center" vertical="center" wrapText="1"/>
    </xf>
    <xf numFmtId="165" fontId="3" fillId="2" borderId="54" xfId="0" applyNumberFormat="1" applyFont="1" applyFill="1" applyBorder="1" applyAlignment="1">
      <alignment horizontal="center" vertical="center" wrapText="1"/>
    </xf>
    <xf numFmtId="165" fontId="3" fillId="2" borderId="55" xfId="0" applyNumberFormat="1" applyFont="1" applyFill="1" applyBorder="1" applyAlignment="1">
      <alignment horizontal="center" vertical="center" wrapText="1"/>
    </xf>
    <xf numFmtId="0" fontId="3" fillId="2" borderId="35" xfId="0" applyFont="1" applyFill="1" applyBorder="1" applyAlignment="1">
      <alignment horizontal="right" vertical="center" wrapText="1"/>
    </xf>
    <xf numFmtId="0" fontId="3" fillId="2" borderId="22" xfId="0" applyFont="1" applyFill="1" applyBorder="1" applyAlignment="1">
      <alignment horizontal="right" vertical="center" wrapText="1"/>
    </xf>
    <xf numFmtId="0" fontId="3" fillId="2" borderId="36" xfId="0" applyFont="1" applyFill="1" applyBorder="1" applyAlignment="1">
      <alignment horizontal="right" vertical="center" wrapText="1"/>
    </xf>
    <xf numFmtId="166" fontId="3" fillId="2" borderId="35" xfId="0" applyNumberFormat="1" applyFont="1" applyFill="1" applyBorder="1" applyAlignment="1">
      <alignment horizontal="center" vertical="center" wrapText="1"/>
    </xf>
    <xf numFmtId="166" fontId="3" fillId="2" borderId="23" xfId="0" applyNumberFormat="1" applyFont="1" applyFill="1" applyBorder="1" applyAlignment="1">
      <alignment horizontal="center" vertical="center" wrapText="1"/>
    </xf>
    <xf numFmtId="0" fontId="2" fillId="2" borderId="54" xfId="0" applyFont="1" applyFill="1" applyBorder="1" applyAlignment="1">
      <alignment horizontal="left" vertical="center" wrapText="1" indent="3"/>
    </xf>
    <xf numFmtId="0" fontId="9" fillId="4" borderId="50" xfId="0" applyFont="1" applyFill="1" applyBorder="1" applyAlignment="1">
      <alignment horizontal="left" vertical="center"/>
    </xf>
    <xf numFmtId="0" fontId="9" fillId="4" borderId="51" xfId="0" applyFont="1" applyFill="1" applyBorder="1" applyAlignment="1">
      <alignment horizontal="left" vertical="center"/>
    </xf>
    <xf numFmtId="0" fontId="2" fillId="2" borderId="9" xfId="0" applyFont="1" applyFill="1" applyBorder="1" applyAlignment="1">
      <alignment horizontal="left" vertical="center" wrapText="1"/>
    </xf>
    <xf numFmtId="0" fontId="2" fillId="2" borderId="7" xfId="0" applyFont="1" applyFill="1" applyBorder="1" applyAlignment="1">
      <alignment horizontal="left" vertical="center" wrapText="1"/>
    </xf>
    <xf numFmtId="0" fontId="2" fillId="2" borderId="12" xfId="0" applyFont="1" applyFill="1" applyBorder="1" applyAlignment="1">
      <alignment horizontal="left" vertical="center" wrapText="1"/>
    </xf>
    <xf numFmtId="0" fontId="2" fillId="3" borderId="9" xfId="0" applyFont="1" applyFill="1" applyBorder="1" applyAlignment="1" applyProtection="1">
      <alignment horizontal="left" vertical="center" wrapText="1"/>
      <protection locked="0"/>
    </xf>
    <xf numFmtId="0" fontId="2" fillId="3" borderId="12" xfId="0" applyFont="1" applyFill="1" applyBorder="1" applyAlignment="1" applyProtection="1">
      <alignment horizontal="left" vertical="center" wrapText="1"/>
      <protection locked="0"/>
    </xf>
    <xf numFmtId="0" fontId="2" fillId="2" borderId="9" xfId="0" applyFont="1" applyFill="1" applyBorder="1" applyAlignment="1">
      <alignment horizontal="left" vertical="center"/>
    </xf>
    <xf numFmtId="0" fontId="2" fillId="2" borderId="7" xfId="0" applyFont="1" applyFill="1" applyBorder="1" applyAlignment="1">
      <alignment horizontal="left" vertical="center"/>
    </xf>
    <xf numFmtId="0" fontId="2" fillId="2" borderId="12" xfId="0" applyFont="1" applyFill="1" applyBorder="1" applyAlignment="1">
      <alignment horizontal="left" vertical="center"/>
    </xf>
    <xf numFmtId="0" fontId="2" fillId="3" borderId="16" xfId="0" applyFont="1" applyFill="1" applyBorder="1" applyAlignment="1" applyProtection="1">
      <alignment horizontal="left" vertical="center"/>
      <protection locked="0"/>
    </xf>
    <xf numFmtId="0" fontId="2" fillId="3" borderId="65" xfId="0" applyFont="1" applyFill="1" applyBorder="1" applyAlignment="1" applyProtection="1">
      <alignment horizontal="left" vertical="center"/>
      <protection locked="0"/>
    </xf>
    <xf numFmtId="0" fontId="2" fillId="3" borderId="42" xfId="0" applyFont="1" applyFill="1" applyBorder="1" applyAlignment="1" applyProtection="1">
      <alignment horizontal="left" vertical="center"/>
      <protection locked="0"/>
    </xf>
    <xf numFmtId="0" fontId="23" fillId="2" borderId="0" xfId="0" applyFont="1" applyFill="1" applyAlignment="1">
      <alignment horizontal="left" vertical="center" wrapText="1"/>
    </xf>
    <xf numFmtId="0" fontId="2" fillId="2" borderId="11" xfId="0" applyFont="1" applyFill="1" applyBorder="1" applyAlignment="1">
      <alignment horizontal="left" vertical="center" wrapText="1"/>
    </xf>
    <xf numFmtId="0" fontId="2" fillId="2" borderId="0" xfId="0" applyFont="1" applyFill="1" applyBorder="1" applyAlignment="1">
      <alignment horizontal="left" vertical="center" wrapText="1"/>
    </xf>
    <xf numFmtId="0" fontId="2" fillId="2" borderId="88" xfId="0" applyFont="1" applyFill="1" applyBorder="1" applyAlignment="1">
      <alignment horizontal="left" vertical="center" wrapText="1"/>
    </xf>
    <xf numFmtId="9" fontId="2" fillId="3" borderId="16" xfId="2" applyFont="1" applyFill="1" applyBorder="1" applyAlignment="1" applyProtection="1">
      <alignment horizontal="center" vertical="center" wrapText="1"/>
      <protection locked="0"/>
    </xf>
    <xf numFmtId="9" fontId="2" fillId="3" borderId="14" xfId="2" applyFont="1" applyFill="1" applyBorder="1" applyAlignment="1" applyProtection="1">
      <alignment horizontal="center" vertical="center" wrapText="1"/>
      <protection locked="0"/>
    </xf>
    <xf numFmtId="0" fontId="3" fillId="2" borderId="16" xfId="0" applyFont="1" applyFill="1" applyBorder="1" applyAlignment="1">
      <alignment horizontal="left" vertical="center"/>
    </xf>
    <xf numFmtId="0" fontId="3" fillId="2" borderId="65" xfId="0" applyFont="1" applyFill="1" applyBorder="1" applyAlignment="1">
      <alignment horizontal="left" vertical="center"/>
    </xf>
    <xf numFmtId="0" fontId="3" fillId="2" borderId="14" xfId="0" applyFont="1" applyFill="1" applyBorder="1" applyAlignment="1">
      <alignment horizontal="left" vertical="center"/>
    </xf>
    <xf numFmtId="43" fontId="3" fillId="2" borderId="16" xfId="4" applyFont="1" applyFill="1" applyBorder="1" applyAlignment="1" applyProtection="1">
      <alignment horizontal="center" vertical="center" wrapText="1"/>
    </xf>
    <xf numFmtId="43" fontId="3" fillId="2" borderId="107" xfId="4" applyFont="1" applyFill="1" applyBorder="1" applyAlignment="1" applyProtection="1">
      <alignment horizontal="center" vertical="center" wrapText="1"/>
    </xf>
    <xf numFmtId="2" fontId="3" fillId="2" borderId="16" xfId="4" applyNumberFormat="1" applyFont="1" applyFill="1" applyBorder="1" applyAlignment="1" applyProtection="1">
      <alignment horizontal="center" vertical="center" wrapText="1"/>
    </xf>
    <xf numFmtId="2" fontId="3" fillId="2" borderId="107" xfId="4" applyNumberFormat="1" applyFont="1" applyFill="1" applyBorder="1" applyAlignment="1" applyProtection="1">
      <alignment horizontal="center" vertical="center" wrapText="1"/>
    </xf>
    <xf numFmtId="0" fontId="3" fillId="2" borderId="16" xfId="0" applyFont="1" applyFill="1" applyBorder="1" applyAlignment="1">
      <alignment horizontal="center" vertical="center"/>
    </xf>
    <xf numFmtId="0" fontId="3" fillId="2" borderId="65" xfId="0" applyFont="1" applyFill="1" applyBorder="1" applyAlignment="1">
      <alignment horizontal="center" vertical="center"/>
    </xf>
    <xf numFmtId="0" fontId="3" fillId="2" borderId="107" xfId="0" applyFont="1" applyFill="1" applyBorder="1" applyAlignment="1">
      <alignment horizontal="center" vertical="center"/>
    </xf>
    <xf numFmtId="166" fontId="3" fillId="2" borderId="107" xfId="0" applyNumberFormat="1" applyFont="1" applyFill="1" applyBorder="1" applyAlignment="1">
      <alignment horizontal="center" vertical="center" wrapText="1"/>
    </xf>
    <xf numFmtId="0" fontId="2" fillId="2" borderId="110" xfId="0" applyFont="1" applyFill="1" applyBorder="1" applyAlignment="1">
      <alignment horizontal="left" vertical="center" wrapText="1"/>
    </xf>
    <xf numFmtId="0" fontId="2" fillId="2" borderId="111" xfId="0" applyFont="1" applyFill="1" applyBorder="1" applyAlignment="1">
      <alignment horizontal="left" vertical="center" wrapText="1"/>
    </xf>
    <xf numFmtId="0" fontId="2" fillId="2" borderId="16" xfId="0" applyFont="1" applyFill="1" applyBorder="1" applyAlignment="1">
      <alignment horizontal="right" vertical="center" wrapText="1" indent="1"/>
    </xf>
    <xf numFmtId="0" fontId="2" fillId="2" borderId="65" xfId="0" applyFont="1" applyFill="1" applyBorder="1" applyAlignment="1">
      <alignment horizontal="right" vertical="center" wrapText="1" indent="1"/>
    </xf>
    <xf numFmtId="0" fontId="2" fillId="2" borderId="14" xfId="0" applyFont="1" applyFill="1" applyBorder="1" applyAlignment="1">
      <alignment horizontal="right" vertical="center" wrapText="1" indent="1"/>
    </xf>
    <xf numFmtId="1" fontId="2" fillId="0" borderId="15" xfId="2" applyNumberFormat="1" applyFont="1" applyFill="1" applyBorder="1" applyAlignment="1" applyProtection="1">
      <alignment horizontal="center" vertical="center" wrapText="1"/>
      <protection locked="0"/>
    </xf>
    <xf numFmtId="166" fontId="2" fillId="2" borderId="107" xfId="0" applyNumberFormat="1" applyFont="1" applyFill="1" applyBorder="1" applyAlignment="1">
      <alignment horizontal="center" vertical="center" wrapText="1"/>
    </xf>
    <xf numFmtId="0" fontId="2" fillId="2" borderId="99" xfId="0" applyFont="1" applyFill="1" applyBorder="1" applyAlignment="1">
      <alignment horizontal="left" vertical="center" wrapText="1"/>
    </xf>
    <xf numFmtId="0" fontId="2" fillId="0" borderId="9" xfId="0" applyFont="1" applyBorder="1" applyAlignment="1" applyProtection="1">
      <alignment horizontal="left" vertical="center"/>
      <protection locked="0"/>
    </xf>
    <xf numFmtId="0" fontId="2" fillId="0" borderId="94" xfId="0" applyFont="1" applyBorder="1" applyAlignment="1" applyProtection="1">
      <alignment horizontal="left" vertical="center"/>
      <protection locked="0"/>
    </xf>
    <xf numFmtId="168" fontId="2" fillId="0" borderId="9" xfId="0" applyNumberFormat="1" applyFont="1" applyBorder="1" applyAlignment="1" applyProtection="1">
      <alignment horizontal="left" vertical="center"/>
      <protection locked="0"/>
    </xf>
    <xf numFmtId="168" fontId="2" fillId="0" borderId="100" xfId="0" applyNumberFormat="1" applyFont="1" applyBorder="1" applyAlignment="1" applyProtection="1">
      <alignment horizontal="left" vertical="center"/>
      <protection locked="0"/>
    </xf>
    <xf numFmtId="0" fontId="2" fillId="2" borderId="99"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100" xfId="0" applyFont="1" applyFill="1" applyBorder="1" applyAlignment="1">
      <alignment horizontal="center" vertical="center" wrapText="1"/>
    </xf>
    <xf numFmtId="0" fontId="2" fillId="0" borderId="4" xfId="0" applyFont="1" applyBorder="1" applyAlignment="1">
      <alignment horizontal="left" vertical="center" wrapText="1"/>
    </xf>
    <xf numFmtId="0" fontId="2" fillId="2" borderId="95" xfId="0" applyFont="1" applyFill="1" applyBorder="1" applyAlignment="1">
      <alignment horizontal="left" vertical="center" wrapText="1"/>
    </xf>
    <xf numFmtId="0" fontId="2" fillId="2" borderId="96" xfId="0" applyFont="1" applyFill="1" applyBorder="1" applyAlignment="1">
      <alignment horizontal="left" vertical="center" wrapText="1"/>
    </xf>
    <xf numFmtId="0" fontId="2" fillId="0" borderId="97" xfId="0" applyFont="1" applyBorder="1" applyAlignment="1" applyProtection="1">
      <alignment horizontal="left" vertical="center"/>
      <protection locked="0"/>
    </xf>
    <xf numFmtId="0" fontId="2" fillId="0" borderId="96" xfId="0" applyFont="1" applyBorder="1" applyAlignment="1" applyProtection="1">
      <alignment horizontal="left" vertical="center"/>
      <protection locked="0"/>
    </xf>
    <xf numFmtId="0" fontId="2" fillId="0" borderId="98" xfId="0" applyFont="1" applyBorder="1" applyAlignment="1" applyProtection="1">
      <alignment horizontal="left" vertical="center"/>
      <protection locked="0"/>
    </xf>
    <xf numFmtId="0" fontId="2" fillId="0" borderId="12" xfId="0" applyFont="1" applyBorder="1" applyAlignment="1" applyProtection="1">
      <alignment horizontal="left" vertical="center"/>
      <protection locked="0"/>
    </xf>
    <xf numFmtId="0" fontId="34" fillId="2" borderId="0" xfId="0" applyFont="1" applyFill="1" applyAlignment="1">
      <alignment vertical="center" wrapText="1"/>
    </xf>
    <xf numFmtId="0" fontId="9" fillId="4" borderId="54" xfId="0" applyFont="1" applyFill="1" applyBorder="1" applyAlignment="1">
      <alignment horizontal="left" vertical="center"/>
    </xf>
    <xf numFmtId="0" fontId="9" fillId="4" borderId="55" xfId="0" applyFont="1" applyFill="1" applyBorder="1" applyAlignment="1">
      <alignment horizontal="left" vertical="center"/>
    </xf>
    <xf numFmtId="0" fontId="2" fillId="2" borderId="74" xfId="0" applyFont="1" applyFill="1" applyBorder="1" applyAlignment="1">
      <alignment horizontal="left" vertical="center" wrapText="1"/>
    </xf>
    <xf numFmtId="0" fontId="2" fillId="2" borderId="50" xfId="0" applyFont="1" applyFill="1" applyBorder="1" applyAlignment="1">
      <alignment horizontal="left" vertical="center" wrapText="1"/>
    </xf>
    <xf numFmtId="0" fontId="2" fillId="0" borderId="50" xfId="0" applyFont="1" applyBorder="1" applyAlignment="1" applyProtection="1">
      <alignment horizontal="left" vertical="center" wrapText="1"/>
      <protection locked="0"/>
    </xf>
    <xf numFmtId="0" fontId="2" fillId="0" borderId="51" xfId="0" applyFont="1" applyBorder="1" applyAlignment="1" applyProtection="1">
      <alignment horizontal="left" vertical="center" wrapText="1"/>
      <protection locked="0"/>
    </xf>
    <xf numFmtId="0" fontId="2" fillId="2" borderId="48" xfId="0" applyFont="1" applyFill="1" applyBorder="1" applyAlignment="1">
      <alignment horizontal="left" vertical="center" wrapText="1"/>
    </xf>
    <xf numFmtId="0" fontId="2" fillId="0" borderId="15" xfId="0" applyFont="1" applyBorder="1" applyAlignment="1" applyProtection="1">
      <alignment horizontal="left" vertical="center" wrapText="1"/>
      <protection locked="0"/>
    </xf>
    <xf numFmtId="0" fontId="2" fillId="0" borderId="49" xfId="0" applyFont="1" applyBorder="1" applyAlignment="1" applyProtection="1">
      <alignment horizontal="left" vertical="center" wrapText="1"/>
      <protection locked="0"/>
    </xf>
    <xf numFmtId="0" fontId="3" fillId="2" borderId="70" xfId="0" applyFont="1" applyFill="1" applyBorder="1" applyAlignment="1">
      <alignment horizontal="right" vertical="top" wrapText="1"/>
    </xf>
    <xf numFmtId="0" fontId="3" fillId="2" borderId="69" xfId="0" applyFont="1" applyFill="1" applyBorder="1" applyAlignment="1">
      <alignment horizontal="right" vertical="top" wrapText="1"/>
    </xf>
    <xf numFmtId="0" fontId="3" fillId="2" borderId="72" xfId="0" applyFont="1" applyFill="1" applyBorder="1" applyAlignment="1">
      <alignment horizontal="right" vertical="top" wrapText="1"/>
    </xf>
    <xf numFmtId="0" fontId="9" fillId="4" borderId="33" xfId="0" applyFont="1" applyFill="1" applyBorder="1" applyAlignment="1">
      <alignment horizontal="left" vertical="center" wrapText="1"/>
    </xf>
    <xf numFmtId="0" fontId="9" fillId="4" borderId="17" xfId="0" applyFont="1" applyFill="1" applyBorder="1" applyAlignment="1">
      <alignment horizontal="left" vertical="center" wrapText="1"/>
    </xf>
    <xf numFmtId="0" fontId="9" fillId="4" borderId="66" xfId="0" applyFont="1" applyFill="1" applyBorder="1" applyAlignment="1">
      <alignment horizontal="left" vertical="center" wrapText="1"/>
    </xf>
    <xf numFmtId="0" fontId="9" fillId="4" borderId="45" xfId="0" applyFont="1" applyFill="1" applyBorder="1" applyAlignment="1">
      <alignment horizontal="center" vertical="center" wrapText="1"/>
    </xf>
    <xf numFmtId="0" fontId="9" fillId="4" borderId="46" xfId="0" applyFont="1" applyFill="1" applyBorder="1" applyAlignment="1">
      <alignment horizontal="center" vertical="center" wrapText="1"/>
    </xf>
    <xf numFmtId="0" fontId="13" fillId="3" borderId="15" xfId="0" applyFont="1" applyFill="1" applyBorder="1" applyAlignment="1" applyProtection="1">
      <alignment horizontal="left" vertical="top" wrapText="1"/>
      <protection locked="0"/>
    </xf>
    <xf numFmtId="0" fontId="2" fillId="3" borderId="15" xfId="0" applyFont="1" applyFill="1" applyBorder="1" applyAlignment="1" applyProtection="1">
      <alignment horizontal="left" vertical="top" wrapText="1"/>
      <protection locked="0"/>
    </xf>
    <xf numFmtId="0" fontId="2" fillId="3" borderId="49" xfId="0" applyFont="1" applyFill="1" applyBorder="1" applyAlignment="1" applyProtection="1">
      <alignment horizontal="left" vertical="top" wrapText="1"/>
      <protection locked="0"/>
    </xf>
    <xf numFmtId="0" fontId="2" fillId="3" borderId="52" xfId="0" applyFont="1" applyFill="1" applyBorder="1" applyAlignment="1" applyProtection="1">
      <alignment horizontal="left" vertical="top" wrapText="1"/>
      <protection locked="0"/>
    </xf>
    <xf numFmtId="0" fontId="2" fillId="3" borderId="53" xfId="0" applyFont="1" applyFill="1" applyBorder="1" applyAlignment="1" applyProtection="1">
      <alignment horizontal="left" vertical="top" wrapText="1"/>
      <protection locked="0"/>
    </xf>
    <xf numFmtId="0" fontId="2" fillId="3" borderId="7" xfId="0" applyFont="1" applyFill="1" applyBorder="1" applyAlignment="1" applyProtection="1">
      <alignment horizontal="left" vertical="center" wrapText="1"/>
      <protection locked="0"/>
    </xf>
    <xf numFmtId="0" fontId="2" fillId="3" borderId="6" xfId="0" applyFont="1" applyFill="1" applyBorder="1" applyAlignment="1" applyProtection="1">
      <alignment horizontal="center" vertical="center" wrapText="1"/>
      <protection locked="0"/>
    </xf>
    <xf numFmtId="0" fontId="2" fillId="3" borderId="35" xfId="0" applyFont="1" applyFill="1" applyBorder="1" applyAlignment="1" applyProtection="1">
      <alignment horizontal="left" vertical="center" wrapText="1"/>
      <protection locked="0"/>
    </xf>
    <xf numFmtId="0" fontId="2" fillId="3" borderId="22" xfId="0" applyFont="1" applyFill="1" applyBorder="1" applyAlignment="1" applyProtection="1">
      <alignment horizontal="left" vertical="center" wrapText="1"/>
      <protection locked="0"/>
    </xf>
    <xf numFmtId="0" fontId="2" fillId="3" borderId="36" xfId="0" applyFont="1" applyFill="1" applyBorder="1" applyAlignment="1" applyProtection="1">
      <alignment horizontal="left" vertical="center" wrapText="1"/>
      <protection locked="0"/>
    </xf>
    <xf numFmtId="0" fontId="2" fillId="3" borderId="35" xfId="0" applyFont="1" applyFill="1" applyBorder="1" applyAlignment="1" applyProtection="1">
      <alignment horizontal="center" vertical="center" wrapText="1"/>
      <protection locked="0"/>
    </xf>
    <xf numFmtId="0" fontId="2" fillId="3" borderId="36" xfId="0" applyFont="1" applyFill="1" applyBorder="1" applyAlignment="1" applyProtection="1">
      <alignment horizontal="center" vertical="center" wrapText="1"/>
      <protection locked="0"/>
    </xf>
    <xf numFmtId="14" fontId="2" fillId="3" borderId="35" xfId="0" applyNumberFormat="1" applyFont="1" applyFill="1" applyBorder="1" applyAlignment="1" applyProtection="1">
      <alignment horizontal="center" vertical="center" wrapText="1"/>
      <protection locked="0"/>
    </xf>
    <xf numFmtId="0" fontId="2" fillId="3" borderId="23" xfId="0" applyFont="1" applyFill="1" applyBorder="1" applyAlignment="1" applyProtection="1">
      <alignment horizontal="center" vertical="center" wrapText="1"/>
      <protection locked="0"/>
    </xf>
    <xf numFmtId="0" fontId="3" fillId="2" borderId="71" xfId="0" applyFont="1" applyFill="1" applyBorder="1" applyAlignment="1">
      <alignment horizontal="right" vertical="top" wrapText="1"/>
    </xf>
    <xf numFmtId="0" fontId="2" fillId="3" borderId="59" xfId="0" applyFont="1" applyFill="1" applyBorder="1" applyAlignment="1" applyProtection="1">
      <alignment horizontal="left" vertical="top" wrapText="1"/>
      <protection locked="0"/>
    </xf>
    <xf numFmtId="0" fontId="2" fillId="3" borderId="64" xfId="0" applyFont="1" applyFill="1" applyBorder="1" applyAlignment="1" applyProtection="1">
      <alignment horizontal="left" vertical="top" wrapText="1"/>
      <protection locked="0"/>
    </xf>
    <xf numFmtId="0" fontId="5" fillId="3" borderId="15" xfId="0" applyFont="1" applyFill="1" applyBorder="1" applyAlignment="1" applyProtection="1">
      <alignment horizontal="left" vertical="top" wrapText="1"/>
      <protection locked="0"/>
    </xf>
    <xf numFmtId="0" fontId="5" fillId="3" borderId="49" xfId="0" applyFont="1" applyFill="1" applyBorder="1" applyAlignment="1" applyProtection="1">
      <alignment horizontal="left" vertical="top" wrapText="1"/>
      <protection locked="0"/>
    </xf>
    <xf numFmtId="0" fontId="5" fillId="3" borderId="59" xfId="0" applyFont="1" applyFill="1" applyBorder="1" applyAlignment="1" applyProtection="1">
      <alignment horizontal="left" vertical="top" wrapText="1"/>
      <protection locked="0"/>
    </xf>
    <xf numFmtId="0" fontId="5" fillId="3" borderId="64" xfId="0" applyFont="1" applyFill="1" applyBorder="1" applyAlignment="1" applyProtection="1">
      <alignment horizontal="left" vertical="top" wrapText="1"/>
      <protection locked="0"/>
    </xf>
    <xf numFmtId="0" fontId="4" fillId="3" borderId="15" xfId="0" applyFont="1" applyFill="1" applyBorder="1" applyAlignment="1" applyProtection="1">
      <alignment horizontal="left" vertical="top" wrapText="1"/>
      <protection locked="0"/>
    </xf>
    <xf numFmtId="0" fontId="4" fillId="3" borderId="49" xfId="0" applyFont="1" applyFill="1" applyBorder="1" applyAlignment="1" applyProtection="1">
      <alignment horizontal="left" vertical="top" wrapText="1"/>
      <protection locked="0"/>
    </xf>
    <xf numFmtId="0" fontId="4" fillId="3" borderId="59" xfId="0" applyFont="1" applyFill="1" applyBorder="1" applyAlignment="1" applyProtection="1">
      <alignment horizontal="left" vertical="top" wrapText="1"/>
      <protection locked="0"/>
    </xf>
    <xf numFmtId="0" fontId="4" fillId="3" borderId="64" xfId="0" applyFont="1" applyFill="1" applyBorder="1" applyAlignment="1" applyProtection="1">
      <alignment horizontal="left" vertical="top" wrapText="1"/>
      <protection locked="0"/>
    </xf>
    <xf numFmtId="0" fontId="5" fillId="3" borderId="85" xfId="0" applyFont="1" applyFill="1" applyBorder="1" applyAlignment="1" applyProtection="1">
      <alignment horizontal="left" vertical="top" wrapText="1"/>
      <protection locked="0"/>
    </xf>
    <xf numFmtId="0" fontId="5" fillId="3" borderId="77" xfId="0" applyFont="1" applyFill="1" applyBorder="1" applyAlignment="1" applyProtection="1">
      <alignment horizontal="left" vertical="top" wrapText="1"/>
      <protection locked="0"/>
    </xf>
    <xf numFmtId="0" fontId="5" fillId="3" borderId="115" xfId="0" applyFont="1" applyFill="1" applyBorder="1" applyAlignment="1" applyProtection="1">
      <alignment horizontal="left" vertical="top" wrapText="1"/>
      <protection locked="0"/>
    </xf>
    <xf numFmtId="0" fontId="5" fillId="3" borderId="116" xfId="0" applyFont="1" applyFill="1" applyBorder="1" applyAlignment="1" applyProtection="1">
      <alignment horizontal="left" vertical="top" wrapText="1"/>
      <protection locked="0"/>
    </xf>
    <xf numFmtId="0" fontId="5" fillId="3" borderId="0" xfId="0" applyFont="1" applyFill="1" applyAlignment="1" applyProtection="1">
      <alignment horizontal="left" vertical="top" wrapText="1"/>
      <protection locked="0"/>
    </xf>
    <xf numFmtId="0" fontId="5" fillId="3" borderId="28" xfId="0" applyFont="1" applyFill="1" applyBorder="1" applyAlignment="1" applyProtection="1">
      <alignment horizontal="left" vertical="top" wrapText="1"/>
      <protection locked="0"/>
    </xf>
    <xf numFmtId="0" fontId="5" fillId="3" borderId="117" xfId="0" applyFont="1" applyFill="1" applyBorder="1" applyAlignment="1" applyProtection="1">
      <alignment horizontal="left" vertical="top" wrapText="1"/>
      <protection locked="0"/>
    </xf>
    <xf numFmtId="0" fontId="5" fillId="3" borderId="10" xfId="0" applyFont="1" applyFill="1" applyBorder="1" applyAlignment="1" applyProtection="1">
      <alignment horizontal="left" vertical="top" wrapText="1"/>
      <protection locked="0"/>
    </xf>
    <xf numFmtId="0" fontId="5" fillId="3" borderId="39" xfId="0" applyFont="1" applyFill="1" applyBorder="1" applyAlignment="1" applyProtection="1">
      <alignment horizontal="left" vertical="top" wrapText="1"/>
      <protection locked="0"/>
    </xf>
    <xf numFmtId="0" fontId="34" fillId="0" borderId="0" xfId="0" applyFont="1" applyAlignment="1">
      <alignment wrapText="1"/>
    </xf>
    <xf numFmtId="0" fontId="29" fillId="0" borderId="0" xfId="0" applyFont="1" applyAlignment="1">
      <alignment wrapText="1"/>
    </xf>
    <xf numFmtId="0" fontId="34" fillId="2" borderId="1" xfId="0" applyFont="1" applyFill="1" applyBorder="1" applyAlignment="1">
      <alignment vertical="center" wrapText="1"/>
    </xf>
    <xf numFmtId="0" fontId="25" fillId="0" borderId="0" xfId="0" applyFont="1" applyAlignment="1">
      <alignment vertical="center" wrapText="1"/>
    </xf>
    <xf numFmtId="166" fontId="2" fillId="3" borderId="16" xfId="0" applyNumberFormat="1" applyFont="1" applyFill="1" applyBorder="1" applyAlignment="1" applyProtection="1">
      <alignment horizontal="center" vertical="center"/>
      <protection locked="0"/>
    </xf>
    <xf numFmtId="166" fontId="2" fillId="3" borderId="14" xfId="0" applyNumberFormat="1" applyFont="1" applyFill="1" applyBorder="1" applyAlignment="1" applyProtection="1">
      <alignment horizontal="center" vertical="center"/>
      <protection locked="0"/>
    </xf>
    <xf numFmtId="166" fontId="2" fillId="0" borderId="15" xfId="0" applyNumberFormat="1" applyFont="1" applyBorder="1" applyAlignment="1">
      <alignment horizontal="center" vertical="center"/>
    </xf>
    <xf numFmtId="0" fontId="3" fillId="0" borderId="15" xfId="0" applyFont="1" applyBorder="1" applyAlignment="1">
      <alignment horizontal="center" vertical="center" wrapText="1"/>
    </xf>
    <xf numFmtId="166" fontId="2" fillId="3" borderId="59" xfId="0" applyNumberFormat="1" applyFont="1" applyFill="1" applyBorder="1" applyAlignment="1" applyProtection="1">
      <alignment horizontal="center" vertical="center"/>
      <protection locked="0"/>
    </xf>
    <xf numFmtId="166" fontId="2" fillId="0" borderId="59" xfId="0" applyNumberFormat="1" applyFont="1" applyBorder="1" applyAlignment="1">
      <alignment horizontal="center" vertical="center"/>
    </xf>
    <xf numFmtId="0" fontId="3" fillId="0" borderId="48" xfId="0" applyFont="1" applyBorder="1" applyAlignment="1">
      <alignment horizontal="left" vertical="center"/>
    </xf>
    <xf numFmtId="0" fontId="3" fillId="0" borderId="63" xfId="0" applyFont="1" applyBorder="1" applyAlignment="1">
      <alignment horizontal="left" vertical="center"/>
    </xf>
    <xf numFmtId="0" fontId="3" fillId="0" borderId="59" xfId="0" applyFont="1" applyBorder="1" applyAlignment="1">
      <alignment horizontal="center" vertical="center" wrapText="1"/>
    </xf>
    <xf numFmtId="0" fontId="2" fillId="2" borderId="48" xfId="0" applyFont="1" applyFill="1" applyBorder="1" applyAlignment="1">
      <alignment horizontal="left" vertical="center"/>
    </xf>
    <xf numFmtId="3" fontId="2" fillId="0" borderId="15" xfId="0" applyNumberFormat="1" applyFont="1" applyBorder="1" applyAlignment="1" applyProtection="1">
      <alignment horizontal="left" vertical="center"/>
      <protection locked="0"/>
    </xf>
    <xf numFmtId="3" fontId="2" fillId="0" borderId="49" xfId="0" applyNumberFormat="1" applyFont="1" applyBorder="1" applyAlignment="1" applyProtection="1">
      <alignment horizontal="left" vertical="center"/>
      <protection locked="0"/>
    </xf>
    <xf numFmtId="165" fontId="2" fillId="3" borderId="15" xfId="0" applyNumberFormat="1" applyFont="1" applyFill="1" applyBorder="1" applyAlignment="1" applyProtection="1">
      <alignment horizontal="left" vertical="center"/>
      <protection locked="0"/>
    </xf>
    <xf numFmtId="165" fontId="2" fillId="3" borderId="49" xfId="0" applyNumberFormat="1" applyFont="1" applyFill="1" applyBorder="1" applyAlignment="1" applyProtection="1">
      <alignment horizontal="left" vertical="center"/>
      <protection locked="0"/>
    </xf>
    <xf numFmtId="0" fontId="3" fillId="0" borderId="49" xfId="0" applyFont="1" applyBorder="1" applyAlignment="1">
      <alignment horizontal="center" vertical="center" wrapText="1"/>
    </xf>
    <xf numFmtId="166" fontId="2" fillId="0" borderId="49" xfId="0" applyNumberFormat="1" applyFont="1" applyBorder="1" applyAlignment="1">
      <alignment horizontal="center" vertical="center"/>
    </xf>
    <xf numFmtId="0" fontId="2" fillId="2" borderId="68" xfId="0" applyFont="1" applyFill="1" applyBorder="1" applyAlignment="1">
      <alignment horizontal="left" vertical="center"/>
    </xf>
    <xf numFmtId="0" fontId="2" fillId="2" borderId="52" xfId="0" applyFont="1" applyFill="1" applyBorder="1" applyAlignment="1">
      <alignment horizontal="left" vertical="center"/>
    </xf>
    <xf numFmtId="0" fontId="3" fillId="3" borderId="16" xfId="0" applyFont="1" applyFill="1" applyBorder="1" applyAlignment="1" applyProtection="1">
      <alignment horizontal="center" vertical="center"/>
      <protection locked="0"/>
    </xf>
    <xf numFmtId="0" fontId="3" fillId="3" borderId="65" xfId="0" applyFont="1" applyFill="1" applyBorder="1" applyAlignment="1" applyProtection="1">
      <alignment horizontal="center" vertical="center"/>
      <protection locked="0"/>
    </xf>
    <xf numFmtId="0" fontId="3" fillId="3" borderId="14" xfId="0" applyFont="1" applyFill="1" applyBorder="1" applyAlignment="1" applyProtection="1">
      <alignment horizontal="center" vertical="center"/>
      <protection locked="0"/>
    </xf>
    <xf numFmtId="0" fontId="3" fillId="0" borderId="16" xfId="0" applyFont="1" applyBorder="1" applyAlignment="1">
      <alignment horizontal="center" vertical="center"/>
    </xf>
    <xf numFmtId="0" fontId="3" fillId="0" borderId="65" xfId="0" applyFont="1" applyBorder="1" applyAlignment="1">
      <alignment horizontal="center" vertical="center"/>
    </xf>
    <xf numFmtId="0" fontId="3" fillId="0" borderId="42" xfId="0" applyFont="1" applyBorder="1" applyAlignment="1">
      <alignment horizontal="center" vertical="center"/>
    </xf>
    <xf numFmtId="0" fontId="2" fillId="0" borderId="52" xfId="0" applyFont="1" applyBorder="1" applyAlignment="1" applyProtection="1">
      <alignment horizontal="center" vertical="center"/>
      <protection locked="0"/>
    </xf>
    <xf numFmtId="0" fontId="2" fillId="2" borderId="53" xfId="0" applyFont="1" applyFill="1" applyBorder="1" applyAlignment="1">
      <alignment horizontal="left" vertical="center"/>
    </xf>
    <xf numFmtId="166" fontId="2" fillId="3" borderId="15" xfId="0" applyNumberFormat="1" applyFont="1" applyFill="1" applyBorder="1" applyAlignment="1" applyProtection="1">
      <alignment horizontal="center" vertical="center"/>
      <protection locked="0"/>
    </xf>
    <xf numFmtId="0" fontId="2" fillId="2" borderId="27" xfId="0" applyFont="1" applyFill="1" applyBorder="1" applyAlignment="1">
      <alignment horizontal="left" vertical="top" wrapText="1"/>
    </xf>
    <xf numFmtId="0" fontId="2" fillId="2" borderId="0" xfId="0" applyFont="1" applyFill="1" applyAlignment="1">
      <alignment horizontal="left" vertical="top" wrapText="1"/>
    </xf>
    <xf numFmtId="0" fontId="2" fillId="2" borderId="28" xfId="0" applyFont="1" applyFill="1" applyBorder="1" applyAlignment="1">
      <alignment horizontal="left" vertical="top" wrapText="1"/>
    </xf>
    <xf numFmtId="0" fontId="2" fillId="2" borderId="29"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2" borderId="31" xfId="0" applyFont="1" applyFill="1" applyBorder="1" applyAlignment="1">
      <alignment horizontal="left" vertical="top" wrapText="1"/>
    </xf>
    <xf numFmtId="166" fontId="2" fillId="0" borderId="64" xfId="0" applyNumberFormat="1" applyFont="1" applyBorder="1" applyAlignment="1">
      <alignment horizontal="center" vertical="center"/>
    </xf>
    <xf numFmtId="0" fontId="2" fillId="3" borderId="15" xfId="0" applyFont="1" applyFill="1" applyBorder="1" applyAlignment="1" applyProtection="1">
      <alignment horizontal="left"/>
      <protection locked="0"/>
    </xf>
    <xf numFmtId="0" fontId="9" fillId="4" borderId="50" xfId="0" applyFont="1" applyFill="1" applyBorder="1" applyAlignment="1">
      <alignment horizontal="left"/>
    </xf>
    <xf numFmtId="0" fontId="3" fillId="2" borderId="15" xfId="0" applyFont="1" applyFill="1" applyBorder="1" applyAlignment="1">
      <alignment horizontal="center"/>
    </xf>
    <xf numFmtId="0" fontId="3" fillId="2" borderId="49" xfId="0" applyFont="1" applyFill="1" applyBorder="1" applyAlignment="1">
      <alignment horizontal="center"/>
    </xf>
    <xf numFmtId="0" fontId="9" fillId="4" borderId="73" xfId="0" applyFont="1" applyFill="1" applyBorder="1" applyAlignment="1">
      <alignment horizontal="left"/>
    </xf>
    <xf numFmtId="0" fontId="9" fillId="4" borderId="24" xfId="0" applyFont="1" applyFill="1" applyBorder="1" applyAlignment="1">
      <alignment horizontal="left"/>
    </xf>
    <xf numFmtId="0" fontId="9" fillId="4" borderId="25" xfId="0" applyFont="1" applyFill="1" applyBorder="1" applyAlignment="1">
      <alignment horizontal="left"/>
    </xf>
    <xf numFmtId="0" fontId="9" fillId="4" borderId="26" xfId="0" applyFont="1" applyFill="1" applyBorder="1" applyAlignment="1">
      <alignment horizontal="left"/>
    </xf>
    <xf numFmtId="0" fontId="2" fillId="0" borderId="15" xfId="0" applyFont="1" applyBorder="1" applyAlignment="1">
      <alignment horizontal="left" vertical="center" wrapText="1"/>
    </xf>
    <xf numFmtId="0" fontId="2" fillId="0" borderId="15" xfId="0" applyFont="1" applyBorder="1" applyAlignment="1" applyProtection="1">
      <alignment horizontal="left" vertical="center"/>
      <protection locked="0"/>
    </xf>
    <xf numFmtId="0" fontId="2" fillId="0" borderId="49" xfId="0" applyFont="1" applyBorder="1" applyAlignment="1" applyProtection="1">
      <alignment horizontal="left" vertical="center"/>
      <protection locked="0"/>
    </xf>
    <xf numFmtId="0" fontId="2" fillId="0" borderId="9" xfId="0" applyFont="1" applyBorder="1" applyAlignment="1">
      <alignment horizontal="left" vertical="center" wrapText="1"/>
    </xf>
    <xf numFmtId="0" fontId="0" fillId="0" borderId="94" xfId="0" applyBorder="1" applyAlignment="1">
      <alignment horizontal="left" vertical="center" wrapText="1"/>
    </xf>
    <xf numFmtId="0" fontId="2" fillId="2" borderId="74" xfId="0" applyFont="1" applyFill="1" applyBorder="1" applyAlignment="1">
      <alignment horizontal="left" vertical="center"/>
    </xf>
    <xf numFmtId="0" fontId="2" fillId="2" borderId="50" xfId="0" applyFont="1" applyFill="1" applyBorder="1" applyAlignment="1">
      <alignment horizontal="left" vertical="center"/>
    </xf>
    <xf numFmtId="0" fontId="2" fillId="3" borderId="52" xfId="0" applyFont="1" applyFill="1" applyBorder="1" applyAlignment="1" applyProtection="1">
      <alignment horizontal="left"/>
      <protection locked="0"/>
    </xf>
    <xf numFmtId="0" fontId="2" fillId="2" borderId="27" xfId="0" applyFont="1" applyFill="1" applyBorder="1" applyAlignment="1">
      <alignment horizontal="left" vertical="center" wrapText="1"/>
    </xf>
    <xf numFmtId="0" fontId="2" fillId="2" borderId="28" xfId="0" applyFont="1" applyFill="1" applyBorder="1" applyAlignment="1">
      <alignment horizontal="left" vertical="center" wrapText="1"/>
    </xf>
    <xf numFmtId="0" fontId="3" fillId="0" borderId="48" xfId="0" applyFont="1" applyBorder="1" applyAlignment="1">
      <alignment horizontal="center" vertical="center" wrapText="1"/>
    </xf>
    <xf numFmtId="0" fontId="3" fillId="3" borderId="15" xfId="0" applyFont="1" applyFill="1" applyBorder="1" applyAlignment="1">
      <alignment horizontal="center" vertical="center" wrapText="1"/>
    </xf>
    <xf numFmtId="0" fontId="2" fillId="3" borderId="27" xfId="0" applyFont="1" applyFill="1" applyBorder="1" applyAlignment="1" applyProtection="1">
      <alignment horizontal="left" vertical="top" wrapText="1"/>
      <protection locked="0"/>
    </xf>
    <xf numFmtId="0" fontId="2" fillId="3" borderId="0" xfId="0" applyFont="1" applyFill="1" applyAlignment="1" applyProtection="1">
      <alignment horizontal="left" vertical="top" wrapText="1"/>
      <protection locked="0"/>
    </xf>
    <xf numFmtId="0" fontId="2" fillId="3" borderId="28" xfId="0" applyFont="1" applyFill="1" applyBorder="1" applyAlignment="1" applyProtection="1">
      <alignment horizontal="left" vertical="top" wrapText="1"/>
      <protection locked="0"/>
    </xf>
    <xf numFmtId="0" fontId="17" fillId="3" borderId="15" xfId="0" applyFont="1" applyFill="1" applyBorder="1" applyAlignment="1" applyProtection="1">
      <alignment horizontal="center" vertical="center" wrapText="1"/>
      <protection locked="0"/>
    </xf>
    <xf numFmtId="0" fontId="3" fillId="0" borderId="9" xfId="0" applyFont="1" applyBorder="1" applyAlignment="1">
      <alignment horizontal="left" vertical="center" wrapText="1"/>
    </xf>
    <xf numFmtId="0" fontId="27" fillId="6" borderId="112" xfId="0" applyFont="1" applyFill="1" applyBorder="1" applyAlignment="1">
      <alignment vertical="center" wrapText="1"/>
    </xf>
    <xf numFmtId="0" fontId="21" fillId="6" borderId="113" xfId="0" applyFont="1" applyFill="1" applyBorder="1" applyAlignment="1">
      <alignment vertical="center" wrapText="1"/>
    </xf>
    <xf numFmtId="0" fontId="21" fillId="6" borderId="114" xfId="0" applyFont="1" applyFill="1" applyBorder="1" applyAlignment="1">
      <alignment vertical="center" wrapText="1"/>
    </xf>
  </cellXfs>
  <cellStyles count="5">
    <cellStyle name="Comma" xfId="4" builtinId="3"/>
    <cellStyle name="Currency" xfId="1" builtinId="4"/>
    <cellStyle name="Hyperlink" xfId="3" builtinId="8"/>
    <cellStyle name="Normal" xfId="0" builtinId="0"/>
    <cellStyle name="Percent" xfId="2" builtinId="5"/>
  </cellStyles>
  <dxfs count="0"/>
  <tableStyles count="0" defaultTableStyle="TableStyleMedium2" defaultPivotStyle="PivotStyleLight16"/>
  <colors>
    <mruColors>
      <color rgb="FFCCC0DA"/>
      <color rgb="FF3C0A82"/>
      <color rgb="FFC198E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Expenditure Profile Comparison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3"/>
          <c:order val="3"/>
          <c:tx>
            <c:strRef>
              <c:f>'Expenditure Profile'!$E$15:$H$15</c:f>
              <c:strCache>
                <c:ptCount val="1"/>
                <c:pt idx="0">
                  <c:v>Select Previous Cost Estimate</c:v>
                </c:pt>
              </c:strCache>
            </c:strRef>
          </c:tx>
          <c:spPr>
            <a:ln w="28575" cap="rnd">
              <a:solidFill>
                <a:schemeClr val="accent4"/>
              </a:solidFill>
              <a:round/>
            </a:ln>
            <a:effectLst/>
          </c:spPr>
          <c:marker>
            <c:symbol val="none"/>
          </c:marker>
          <c:cat>
            <c:multiLvlStrRef>
              <c:f>'Expenditure Profile'!$B$16:$C$32</c:f>
              <c:multiLvlStrCache>
                <c:ptCount val="17"/>
                <c:lvl>
                  <c:pt idx="0">
                    <c:v>Quarter </c:v>
                  </c:pt>
                  <c:pt idx="1">
                    <c:v>Q1</c:v>
                  </c:pt>
                  <c:pt idx="2">
                    <c:v>Q2</c:v>
                  </c:pt>
                  <c:pt idx="3">
                    <c:v>Q3</c:v>
                  </c:pt>
                  <c:pt idx="4">
                    <c:v>Q4</c:v>
                  </c:pt>
                  <c:pt idx="5">
                    <c:v>Q1</c:v>
                  </c:pt>
                  <c:pt idx="6">
                    <c:v>Q2</c:v>
                  </c:pt>
                  <c:pt idx="7">
                    <c:v>Q3</c:v>
                  </c:pt>
                  <c:pt idx="8">
                    <c:v>Q4</c:v>
                  </c:pt>
                  <c:pt idx="9">
                    <c:v>Q1</c:v>
                  </c:pt>
                  <c:pt idx="10">
                    <c:v>Q2</c:v>
                  </c:pt>
                  <c:pt idx="11">
                    <c:v>Q3</c:v>
                  </c:pt>
                  <c:pt idx="12">
                    <c:v>Q4</c:v>
                  </c:pt>
                  <c:pt idx="13">
                    <c:v>Q1</c:v>
                  </c:pt>
                  <c:pt idx="14">
                    <c:v>Q2</c:v>
                  </c:pt>
                  <c:pt idx="15">
                    <c:v>Q3</c:v>
                  </c:pt>
                  <c:pt idx="16">
                    <c:v>Q4</c:v>
                  </c:pt>
                </c:lvl>
                <c:lvl>
                  <c:pt idx="0">
                    <c:v>Year </c:v>
                  </c:pt>
                  <c:pt idx="1">
                    <c:v>Year 1 </c:v>
                  </c:pt>
                  <c:pt idx="5">
                    <c:v>Year 2</c:v>
                  </c:pt>
                  <c:pt idx="9">
                    <c:v>Year 3</c:v>
                  </c:pt>
                  <c:pt idx="13">
                    <c:v>Year 4</c:v>
                  </c:pt>
                </c:lvl>
              </c:multiLvlStrCache>
            </c:multiLvlStrRef>
          </c:cat>
          <c:val>
            <c:numRef>
              <c:f>'Expenditure Profile'!$G$16:$G$32</c:f>
              <c:numCache>
                <c:formatCode>_-[$€-2]\ * #,##0.00_-;\-[$€-2]\ * #,##0.00_-;_-[$€-2]\ * "-"??_-;_-@_-</c:formatCode>
                <c:ptCount val="17"/>
                <c:pt idx="0" formatCode="General">
                  <c:v>0</c:v>
                </c:pt>
                <c:pt idx="1">
                  <c:v>0</c:v>
                </c:pt>
                <c:pt idx="2">
                  <c:v>80000</c:v>
                </c:pt>
                <c:pt idx="3">
                  <c:v>255000</c:v>
                </c:pt>
                <c:pt idx="4">
                  <c:v>430000</c:v>
                </c:pt>
                <c:pt idx="5">
                  <c:v>880000</c:v>
                </c:pt>
                <c:pt idx="6">
                  <c:v>2680000</c:v>
                </c:pt>
                <c:pt idx="7">
                  <c:v>7180000</c:v>
                </c:pt>
                <c:pt idx="8">
                  <c:v>11680000</c:v>
                </c:pt>
                <c:pt idx="9">
                  <c:v>17680000</c:v>
                </c:pt>
                <c:pt idx="10">
                  <c:v>23680000</c:v>
                </c:pt>
                <c:pt idx="11">
                  <c:v>31180000</c:v>
                </c:pt>
                <c:pt idx="12">
                  <c:v>38680000</c:v>
                </c:pt>
                <c:pt idx="13">
                  <c:v>46180000</c:v>
                </c:pt>
                <c:pt idx="14">
                  <c:v>52180000</c:v>
                </c:pt>
                <c:pt idx="15">
                  <c:v>53489938.210000001</c:v>
                </c:pt>
                <c:pt idx="16">
                  <c:v>53489938.210000001</c:v>
                </c:pt>
              </c:numCache>
            </c:numRef>
          </c:val>
          <c:smooth val="0"/>
          <c:extLst>
            <c:ext xmlns:c16="http://schemas.microsoft.com/office/drawing/2014/chart" uri="{C3380CC4-5D6E-409C-BE32-E72D297353CC}">
              <c16:uniqueId val="{00000003-FAD3-4702-A0DB-09A176427379}"/>
            </c:ext>
          </c:extLst>
        </c:ser>
        <c:ser>
          <c:idx val="7"/>
          <c:order val="7"/>
          <c:tx>
            <c:strRef>
              <c:f>'Expenditure Profile'!$I$15:$L$15</c:f>
              <c:strCache>
                <c:ptCount val="1"/>
                <c:pt idx="0">
                  <c:v>Preliminary Cost Estimate</c:v>
                </c:pt>
              </c:strCache>
            </c:strRef>
          </c:tx>
          <c:spPr>
            <a:ln w="28575" cap="rnd">
              <a:solidFill>
                <a:schemeClr val="accent2">
                  <a:lumMod val="60000"/>
                </a:schemeClr>
              </a:solidFill>
              <a:round/>
            </a:ln>
            <a:effectLst/>
          </c:spPr>
          <c:marker>
            <c:symbol val="none"/>
          </c:marker>
          <c:cat>
            <c:multiLvlStrRef>
              <c:f>'Expenditure Profile'!$B$16:$C$32</c:f>
              <c:multiLvlStrCache>
                <c:ptCount val="17"/>
                <c:lvl>
                  <c:pt idx="0">
                    <c:v>Quarter </c:v>
                  </c:pt>
                  <c:pt idx="1">
                    <c:v>Q1</c:v>
                  </c:pt>
                  <c:pt idx="2">
                    <c:v>Q2</c:v>
                  </c:pt>
                  <c:pt idx="3">
                    <c:v>Q3</c:v>
                  </c:pt>
                  <c:pt idx="4">
                    <c:v>Q4</c:v>
                  </c:pt>
                  <c:pt idx="5">
                    <c:v>Q1</c:v>
                  </c:pt>
                  <c:pt idx="6">
                    <c:v>Q2</c:v>
                  </c:pt>
                  <c:pt idx="7">
                    <c:v>Q3</c:v>
                  </c:pt>
                  <c:pt idx="8">
                    <c:v>Q4</c:v>
                  </c:pt>
                  <c:pt idx="9">
                    <c:v>Q1</c:v>
                  </c:pt>
                  <c:pt idx="10">
                    <c:v>Q2</c:v>
                  </c:pt>
                  <c:pt idx="11">
                    <c:v>Q3</c:v>
                  </c:pt>
                  <c:pt idx="12">
                    <c:v>Q4</c:v>
                  </c:pt>
                  <c:pt idx="13">
                    <c:v>Q1</c:v>
                  </c:pt>
                  <c:pt idx="14">
                    <c:v>Q2</c:v>
                  </c:pt>
                  <c:pt idx="15">
                    <c:v>Q3</c:v>
                  </c:pt>
                  <c:pt idx="16">
                    <c:v>Q4</c:v>
                  </c:pt>
                </c:lvl>
                <c:lvl>
                  <c:pt idx="0">
                    <c:v>Year </c:v>
                  </c:pt>
                  <c:pt idx="1">
                    <c:v>Year 1 </c:v>
                  </c:pt>
                  <c:pt idx="5">
                    <c:v>Year 2</c:v>
                  </c:pt>
                  <c:pt idx="9">
                    <c:v>Year 3</c:v>
                  </c:pt>
                  <c:pt idx="13">
                    <c:v>Year 4</c:v>
                  </c:pt>
                </c:lvl>
              </c:multiLvlStrCache>
            </c:multiLvlStrRef>
          </c:cat>
          <c:val>
            <c:numRef>
              <c:f>'Expenditure Profile'!$K$16:$K$32</c:f>
              <c:numCache>
                <c:formatCode>_-[$€-2]\ * #,##0.00_-;\-[$€-2]\ * #,##0.00_-;_-[$€-2]\ * "-"??_-;_-@_-</c:formatCode>
                <c:ptCount val="17"/>
                <c:pt idx="0" formatCode="General">
                  <c:v>0</c:v>
                </c:pt>
                <c:pt idx="1">
                  <c:v>0</c:v>
                </c:pt>
                <c:pt idx="2">
                  <c:v>80000</c:v>
                </c:pt>
                <c:pt idx="3">
                  <c:v>255000</c:v>
                </c:pt>
                <c:pt idx="4">
                  <c:v>430000</c:v>
                </c:pt>
                <c:pt idx="5">
                  <c:v>2880000</c:v>
                </c:pt>
                <c:pt idx="6">
                  <c:v>6680000</c:v>
                </c:pt>
                <c:pt idx="7">
                  <c:v>15180000</c:v>
                </c:pt>
                <c:pt idx="8">
                  <c:v>21680000</c:v>
                </c:pt>
                <c:pt idx="9">
                  <c:v>29680000</c:v>
                </c:pt>
                <c:pt idx="10">
                  <c:v>36680000</c:v>
                </c:pt>
                <c:pt idx="11">
                  <c:v>45180000</c:v>
                </c:pt>
                <c:pt idx="12">
                  <c:v>52680000</c:v>
                </c:pt>
                <c:pt idx="13">
                  <c:v>60180000</c:v>
                </c:pt>
                <c:pt idx="14">
                  <c:v>66180000</c:v>
                </c:pt>
                <c:pt idx="15">
                  <c:v>67819988.049999997</c:v>
                </c:pt>
                <c:pt idx="16">
                  <c:v>67819988.049999997</c:v>
                </c:pt>
              </c:numCache>
            </c:numRef>
          </c:val>
          <c:smooth val="0"/>
          <c:extLst>
            <c:ext xmlns:c16="http://schemas.microsoft.com/office/drawing/2014/chart" uri="{C3380CC4-5D6E-409C-BE32-E72D297353CC}">
              <c16:uniqueId val="{00000007-FAD3-4702-A0DB-09A176427379}"/>
            </c:ext>
          </c:extLst>
        </c:ser>
        <c:dLbls>
          <c:showLegendKey val="0"/>
          <c:showVal val="0"/>
          <c:showCatName val="0"/>
          <c:showSerName val="0"/>
          <c:showPercent val="0"/>
          <c:showBubbleSize val="0"/>
        </c:dLbls>
        <c:smooth val="0"/>
        <c:axId val="193424703"/>
        <c:axId val="193422735"/>
        <c:extLst>
          <c:ext xmlns:c15="http://schemas.microsoft.com/office/drawing/2012/chart" uri="{02D57815-91ED-43cb-92C2-25804820EDAC}">
            <c15:filteredLineSeries>
              <c15:ser>
                <c:idx val="0"/>
                <c:order val="0"/>
                <c:spPr>
                  <a:ln w="28575" cap="rnd">
                    <a:solidFill>
                      <a:schemeClr val="accent1"/>
                    </a:solidFill>
                    <a:round/>
                  </a:ln>
                  <a:effectLst/>
                </c:spPr>
                <c:marker>
                  <c:symbol val="none"/>
                </c:marker>
                <c:cat>
                  <c:multiLvlStrRef>
                    <c:extLst>
                      <c:ext uri="{02D57815-91ED-43cb-92C2-25804820EDAC}">
                        <c15:formulaRef>
                          <c15:sqref>'Expenditure Profile'!$B$16:$C$32</c15:sqref>
                        </c15:formulaRef>
                      </c:ext>
                    </c:extLst>
                    <c:multiLvlStrCache>
                      <c:ptCount val="17"/>
                      <c:lvl>
                        <c:pt idx="0">
                          <c:v>Quarter </c:v>
                        </c:pt>
                        <c:pt idx="1">
                          <c:v>Q1</c:v>
                        </c:pt>
                        <c:pt idx="2">
                          <c:v>Q2</c:v>
                        </c:pt>
                        <c:pt idx="3">
                          <c:v>Q3</c:v>
                        </c:pt>
                        <c:pt idx="4">
                          <c:v>Q4</c:v>
                        </c:pt>
                        <c:pt idx="5">
                          <c:v>Q1</c:v>
                        </c:pt>
                        <c:pt idx="6">
                          <c:v>Q2</c:v>
                        </c:pt>
                        <c:pt idx="7">
                          <c:v>Q3</c:v>
                        </c:pt>
                        <c:pt idx="8">
                          <c:v>Q4</c:v>
                        </c:pt>
                        <c:pt idx="9">
                          <c:v>Q1</c:v>
                        </c:pt>
                        <c:pt idx="10">
                          <c:v>Q2</c:v>
                        </c:pt>
                        <c:pt idx="11">
                          <c:v>Q3</c:v>
                        </c:pt>
                        <c:pt idx="12">
                          <c:v>Q4</c:v>
                        </c:pt>
                        <c:pt idx="13">
                          <c:v>Q1</c:v>
                        </c:pt>
                        <c:pt idx="14">
                          <c:v>Q2</c:v>
                        </c:pt>
                        <c:pt idx="15">
                          <c:v>Q3</c:v>
                        </c:pt>
                        <c:pt idx="16">
                          <c:v>Q4</c:v>
                        </c:pt>
                      </c:lvl>
                      <c:lvl>
                        <c:pt idx="0">
                          <c:v>Year </c:v>
                        </c:pt>
                        <c:pt idx="1">
                          <c:v>Year 1 </c:v>
                        </c:pt>
                        <c:pt idx="5">
                          <c:v>Year 2</c:v>
                        </c:pt>
                        <c:pt idx="9">
                          <c:v>Year 3</c:v>
                        </c:pt>
                        <c:pt idx="13">
                          <c:v>Year 4</c:v>
                        </c:pt>
                      </c:lvl>
                    </c:multiLvlStrCache>
                  </c:multiLvlStrRef>
                </c:cat>
                <c:val>
                  <c:numRef>
                    <c:extLst>
                      <c:ext uri="{02D57815-91ED-43cb-92C2-25804820EDAC}">
                        <c15:formulaRef>
                          <c15:sqref>'Expenditure Profile'!$D$16:$D$32</c15:sqref>
                        </c15:formulaRef>
                      </c:ext>
                    </c:extLst>
                    <c:numCache>
                      <c:formatCode>General</c:formatCode>
                      <c:ptCount val="17"/>
                    </c:numCache>
                  </c:numRef>
                </c:val>
                <c:smooth val="0"/>
                <c:extLst>
                  <c:ext xmlns:c16="http://schemas.microsoft.com/office/drawing/2014/chart" uri="{C3380CC4-5D6E-409C-BE32-E72D297353CC}">
                    <c16:uniqueId val="{00000000-FAD3-4702-A0DB-09A176427379}"/>
                  </c:ext>
                </c:extLst>
              </c15:ser>
            </c15:filteredLineSeries>
            <c15:filteredLineSeries>
              <c15:ser>
                <c:idx val="1"/>
                <c:order val="1"/>
                <c:spPr>
                  <a:ln w="28575" cap="rnd">
                    <a:solidFill>
                      <a:schemeClr val="accent2"/>
                    </a:solidFill>
                    <a:round/>
                  </a:ln>
                  <a:effectLst/>
                </c:spPr>
                <c:marker>
                  <c:symbol val="none"/>
                </c:marker>
                <c:cat>
                  <c:multiLvlStrRef>
                    <c:extLst xmlns:c15="http://schemas.microsoft.com/office/drawing/2012/chart">
                      <c:ext xmlns:c15="http://schemas.microsoft.com/office/drawing/2012/chart" uri="{02D57815-91ED-43cb-92C2-25804820EDAC}">
                        <c15:formulaRef>
                          <c15:sqref>'Expenditure Profile'!$B$16:$C$32</c15:sqref>
                        </c15:formulaRef>
                      </c:ext>
                    </c:extLst>
                    <c:multiLvlStrCache>
                      <c:ptCount val="17"/>
                      <c:lvl>
                        <c:pt idx="0">
                          <c:v>Quarter </c:v>
                        </c:pt>
                        <c:pt idx="1">
                          <c:v>Q1</c:v>
                        </c:pt>
                        <c:pt idx="2">
                          <c:v>Q2</c:v>
                        </c:pt>
                        <c:pt idx="3">
                          <c:v>Q3</c:v>
                        </c:pt>
                        <c:pt idx="4">
                          <c:v>Q4</c:v>
                        </c:pt>
                        <c:pt idx="5">
                          <c:v>Q1</c:v>
                        </c:pt>
                        <c:pt idx="6">
                          <c:v>Q2</c:v>
                        </c:pt>
                        <c:pt idx="7">
                          <c:v>Q3</c:v>
                        </c:pt>
                        <c:pt idx="8">
                          <c:v>Q4</c:v>
                        </c:pt>
                        <c:pt idx="9">
                          <c:v>Q1</c:v>
                        </c:pt>
                        <c:pt idx="10">
                          <c:v>Q2</c:v>
                        </c:pt>
                        <c:pt idx="11">
                          <c:v>Q3</c:v>
                        </c:pt>
                        <c:pt idx="12">
                          <c:v>Q4</c:v>
                        </c:pt>
                        <c:pt idx="13">
                          <c:v>Q1</c:v>
                        </c:pt>
                        <c:pt idx="14">
                          <c:v>Q2</c:v>
                        </c:pt>
                        <c:pt idx="15">
                          <c:v>Q3</c:v>
                        </c:pt>
                        <c:pt idx="16">
                          <c:v>Q4</c:v>
                        </c:pt>
                      </c:lvl>
                      <c:lvl>
                        <c:pt idx="0">
                          <c:v>Year </c:v>
                        </c:pt>
                        <c:pt idx="1">
                          <c:v>Year 1 </c:v>
                        </c:pt>
                        <c:pt idx="5">
                          <c:v>Year 2</c:v>
                        </c:pt>
                        <c:pt idx="9">
                          <c:v>Year 3</c:v>
                        </c:pt>
                        <c:pt idx="13">
                          <c:v>Year 4</c:v>
                        </c:pt>
                      </c:lvl>
                    </c:multiLvlStrCache>
                  </c:multiLvlStrRef>
                </c:cat>
                <c:val>
                  <c:numRef>
                    <c:extLst xmlns:c15="http://schemas.microsoft.com/office/drawing/2012/chart">
                      <c:ext xmlns:c15="http://schemas.microsoft.com/office/drawing/2012/chart" uri="{02D57815-91ED-43cb-92C2-25804820EDAC}">
                        <c15:formulaRef>
                          <c15:sqref>'Expenditure Profile'!$E$16:$E$32</c15:sqref>
                        </c15:formulaRef>
                      </c:ext>
                    </c:extLst>
                    <c:numCache>
                      <c:formatCode>_-[$€-2]\ * #,##0.00_-;\-[$€-2]\ * #,##0.00_-;_-[$€-2]\ * "-"??_-;_-@_-</c:formatCode>
                      <c:ptCount val="17"/>
                      <c:pt idx="0" formatCode="General">
                        <c:v>0</c:v>
                      </c:pt>
                      <c:pt idx="2">
                        <c:v>80000</c:v>
                      </c:pt>
                      <c:pt idx="3">
                        <c:v>175000</c:v>
                      </c:pt>
                      <c:pt idx="4">
                        <c:v>175000</c:v>
                      </c:pt>
                      <c:pt idx="5">
                        <c:v>450000</c:v>
                      </c:pt>
                      <c:pt idx="6">
                        <c:v>1800000</c:v>
                      </c:pt>
                      <c:pt idx="7">
                        <c:v>4500000</c:v>
                      </c:pt>
                      <c:pt idx="8">
                        <c:v>4500000</c:v>
                      </c:pt>
                      <c:pt idx="9">
                        <c:v>6000000</c:v>
                      </c:pt>
                      <c:pt idx="10">
                        <c:v>6000000</c:v>
                      </c:pt>
                      <c:pt idx="11">
                        <c:v>7500000</c:v>
                      </c:pt>
                      <c:pt idx="12">
                        <c:v>7500000</c:v>
                      </c:pt>
                      <c:pt idx="13">
                        <c:v>7500000</c:v>
                      </c:pt>
                      <c:pt idx="14">
                        <c:v>6000000</c:v>
                      </c:pt>
                      <c:pt idx="15">
                        <c:v>1309938.21</c:v>
                      </c:pt>
                    </c:numCache>
                  </c:numRef>
                </c:val>
                <c:smooth val="0"/>
                <c:extLst xmlns:c15="http://schemas.microsoft.com/office/drawing/2012/chart">
                  <c:ext xmlns:c16="http://schemas.microsoft.com/office/drawing/2014/chart" uri="{C3380CC4-5D6E-409C-BE32-E72D297353CC}">
                    <c16:uniqueId val="{00000001-FAD3-4702-A0DB-09A176427379}"/>
                  </c:ext>
                </c:extLst>
              </c15:ser>
            </c15:filteredLineSeries>
            <c15:filteredLineSeries>
              <c15:ser>
                <c:idx val="2"/>
                <c:order val="2"/>
                <c:spPr>
                  <a:ln w="28575" cap="rnd">
                    <a:solidFill>
                      <a:schemeClr val="accent3"/>
                    </a:solidFill>
                    <a:round/>
                  </a:ln>
                  <a:effectLst/>
                </c:spPr>
                <c:marker>
                  <c:symbol val="none"/>
                </c:marker>
                <c:cat>
                  <c:multiLvlStrRef>
                    <c:extLst xmlns:c15="http://schemas.microsoft.com/office/drawing/2012/chart">
                      <c:ext xmlns:c15="http://schemas.microsoft.com/office/drawing/2012/chart" uri="{02D57815-91ED-43cb-92C2-25804820EDAC}">
                        <c15:formulaRef>
                          <c15:sqref>'Expenditure Profile'!$B$16:$C$32</c15:sqref>
                        </c15:formulaRef>
                      </c:ext>
                    </c:extLst>
                    <c:multiLvlStrCache>
                      <c:ptCount val="17"/>
                      <c:lvl>
                        <c:pt idx="0">
                          <c:v>Quarter </c:v>
                        </c:pt>
                        <c:pt idx="1">
                          <c:v>Q1</c:v>
                        </c:pt>
                        <c:pt idx="2">
                          <c:v>Q2</c:v>
                        </c:pt>
                        <c:pt idx="3">
                          <c:v>Q3</c:v>
                        </c:pt>
                        <c:pt idx="4">
                          <c:v>Q4</c:v>
                        </c:pt>
                        <c:pt idx="5">
                          <c:v>Q1</c:v>
                        </c:pt>
                        <c:pt idx="6">
                          <c:v>Q2</c:v>
                        </c:pt>
                        <c:pt idx="7">
                          <c:v>Q3</c:v>
                        </c:pt>
                        <c:pt idx="8">
                          <c:v>Q4</c:v>
                        </c:pt>
                        <c:pt idx="9">
                          <c:v>Q1</c:v>
                        </c:pt>
                        <c:pt idx="10">
                          <c:v>Q2</c:v>
                        </c:pt>
                        <c:pt idx="11">
                          <c:v>Q3</c:v>
                        </c:pt>
                        <c:pt idx="12">
                          <c:v>Q4</c:v>
                        </c:pt>
                        <c:pt idx="13">
                          <c:v>Q1</c:v>
                        </c:pt>
                        <c:pt idx="14">
                          <c:v>Q2</c:v>
                        </c:pt>
                        <c:pt idx="15">
                          <c:v>Q3</c:v>
                        </c:pt>
                        <c:pt idx="16">
                          <c:v>Q4</c:v>
                        </c:pt>
                      </c:lvl>
                      <c:lvl>
                        <c:pt idx="0">
                          <c:v>Year </c:v>
                        </c:pt>
                        <c:pt idx="1">
                          <c:v>Year 1 </c:v>
                        </c:pt>
                        <c:pt idx="5">
                          <c:v>Year 2</c:v>
                        </c:pt>
                        <c:pt idx="9">
                          <c:v>Year 3</c:v>
                        </c:pt>
                        <c:pt idx="13">
                          <c:v>Year 4</c:v>
                        </c:pt>
                      </c:lvl>
                    </c:multiLvlStrCache>
                  </c:multiLvlStrRef>
                </c:cat>
                <c:val>
                  <c:numRef>
                    <c:extLst xmlns:c15="http://schemas.microsoft.com/office/drawing/2012/chart">
                      <c:ext xmlns:c15="http://schemas.microsoft.com/office/drawing/2012/chart" uri="{02D57815-91ED-43cb-92C2-25804820EDAC}">
                        <c15:formulaRef>
                          <c15:sqref>'Expenditure Profile'!$F$16:$F$32</c15:sqref>
                        </c15:formulaRef>
                      </c:ext>
                    </c:extLst>
                    <c:numCache>
                      <c:formatCode>_-[$€-2]\ * #,##0.00_-;\-[$€-2]\ * #,##0.00_-;_-[$€-2]\ * "-"??_-;_-@_-</c:formatCode>
                      <c:ptCount val="17"/>
                    </c:numCache>
                  </c:numRef>
                </c:val>
                <c:smooth val="0"/>
                <c:extLst xmlns:c15="http://schemas.microsoft.com/office/drawing/2012/chart">
                  <c:ext xmlns:c16="http://schemas.microsoft.com/office/drawing/2014/chart" uri="{C3380CC4-5D6E-409C-BE32-E72D297353CC}">
                    <c16:uniqueId val="{00000002-FAD3-4702-A0DB-09A176427379}"/>
                  </c:ext>
                </c:extLst>
              </c15:ser>
            </c15:filteredLineSeries>
            <c15:filteredLineSeries>
              <c15:ser>
                <c:idx val="4"/>
                <c:order val="4"/>
                <c:spPr>
                  <a:ln w="28575" cap="rnd">
                    <a:solidFill>
                      <a:schemeClr val="accent5"/>
                    </a:solidFill>
                    <a:round/>
                  </a:ln>
                  <a:effectLst/>
                </c:spPr>
                <c:marker>
                  <c:symbol val="none"/>
                </c:marker>
                <c:cat>
                  <c:multiLvlStrRef>
                    <c:extLst xmlns:c15="http://schemas.microsoft.com/office/drawing/2012/chart">
                      <c:ext xmlns:c15="http://schemas.microsoft.com/office/drawing/2012/chart" uri="{02D57815-91ED-43cb-92C2-25804820EDAC}">
                        <c15:formulaRef>
                          <c15:sqref>'Expenditure Profile'!$B$16:$C$32</c15:sqref>
                        </c15:formulaRef>
                      </c:ext>
                    </c:extLst>
                    <c:multiLvlStrCache>
                      <c:ptCount val="17"/>
                      <c:lvl>
                        <c:pt idx="0">
                          <c:v>Quarter </c:v>
                        </c:pt>
                        <c:pt idx="1">
                          <c:v>Q1</c:v>
                        </c:pt>
                        <c:pt idx="2">
                          <c:v>Q2</c:v>
                        </c:pt>
                        <c:pt idx="3">
                          <c:v>Q3</c:v>
                        </c:pt>
                        <c:pt idx="4">
                          <c:v>Q4</c:v>
                        </c:pt>
                        <c:pt idx="5">
                          <c:v>Q1</c:v>
                        </c:pt>
                        <c:pt idx="6">
                          <c:v>Q2</c:v>
                        </c:pt>
                        <c:pt idx="7">
                          <c:v>Q3</c:v>
                        </c:pt>
                        <c:pt idx="8">
                          <c:v>Q4</c:v>
                        </c:pt>
                        <c:pt idx="9">
                          <c:v>Q1</c:v>
                        </c:pt>
                        <c:pt idx="10">
                          <c:v>Q2</c:v>
                        </c:pt>
                        <c:pt idx="11">
                          <c:v>Q3</c:v>
                        </c:pt>
                        <c:pt idx="12">
                          <c:v>Q4</c:v>
                        </c:pt>
                        <c:pt idx="13">
                          <c:v>Q1</c:v>
                        </c:pt>
                        <c:pt idx="14">
                          <c:v>Q2</c:v>
                        </c:pt>
                        <c:pt idx="15">
                          <c:v>Q3</c:v>
                        </c:pt>
                        <c:pt idx="16">
                          <c:v>Q4</c:v>
                        </c:pt>
                      </c:lvl>
                      <c:lvl>
                        <c:pt idx="0">
                          <c:v>Year </c:v>
                        </c:pt>
                        <c:pt idx="1">
                          <c:v>Year 1 </c:v>
                        </c:pt>
                        <c:pt idx="5">
                          <c:v>Year 2</c:v>
                        </c:pt>
                        <c:pt idx="9">
                          <c:v>Year 3</c:v>
                        </c:pt>
                        <c:pt idx="13">
                          <c:v>Year 4</c:v>
                        </c:pt>
                      </c:lvl>
                    </c:multiLvlStrCache>
                  </c:multiLvlStrRef>
                </c:cat>
                <c:val>
                  <c:numRef>
                    <c:extLst xmlns:c15="http://schemas.microsoft.com/office/drawing/2012/chart">
                      <c:ext xmlns:c15="http://schemas.microsoft.com/office/drawing/2012/chart" uri="{02D57815-91ED-43cb-92C2-25804820EDAC}">
                        <c15:formulaRef>
                          <c15:sqref>'Expenditure Profile'!$H$16:$H$32</c15:sqref>
                        </c15:formulaRef>
                      </c:ext>
                    </c:extLst>
                    <c:numCache>
                      <c:formatCode>_-[$€-2]\ * #,##0.00_-;\-[$€-2]\ * #,##0.00_-;_-[$€-2]\ * "-"??_-;_-@_-</c:formatCode>
                      <c:ptCount val="17"/>
                    </c:numCache>
                  </c:numRef>
                </c:val>
                <c:smooth val="0"/>
                <c:extLst xmlns:c15="http://schemas.microsoft.com/office/drawing/2012/chart">
                  <c:ext xmlns:c16="http://schemas.microsoft.com/office/drawing/2014/chart" uri="{C3380CC4-5D6E-409C-BE32-E72D297353CC}">
                    <c16:uniqueId val="{00000004-FAD3-4702-A0DB-09A176427379}"/>
                  </c:ext>
                </c:extLst>
              </c15:ser>
            </c15:filteredLineSeries>
            <c15:filteredLineSeries>
              <c15:ser>
                <c:idx val="5"/>
                <c:order val="5"/>
                <c:spPr>
                  <a:ln w="28575" cap="rnd">
                    <a:solidFill>
                      <a:schemeClr val="accent6"/>
                    </a:solidFill>
                    <a:round/>
                  </a:ln>
                  <a:effectLst/>
                </c:spPr>
                <c:marker>
                  <c:symbol val="none"/>
                </c:marker>
                <c:cat>
                  <c:multiLvlStrRef>
                    <c:extLst xmlns:c15="http://schemas.microsoft.com/office/drawing/2012/chart">
                      <c:ext xmlns:c15="http://schemas.microsoft.com/office/drawing/2012/chart" uri="{02D57815-91ED-43cb-92C2-25804820EDAC}">
                        <c15:formulaRef>
                          <c15:sqref>'Expenditure Profile'!$B$16:$C$32</c15:sqref>
                        </c15:formulaRef>
                      </c:ext>
                    </c:extLst>
                    <c:multiLvlStrCache>
                      <c:ptCount val="17"/>
                      <c:lvl>
                        <c:pt idx="0">
                          <c:v>Quarter </c:v>
                        </c:pt>
                        <c:pt idx="1">
                          <c:v>Q1</c:v>
                        </c:pt>
                        <c:pt idx="2">
                          <c:v>Q2</c:v>
                        </c:pt>
                        <c:pt idx="3">
                          <c:v>Q3</c:v>
                        </c:pt>
                        <c:pt idx="4">
                          <c:v>Q4</c:v>
                        </c:pt>
                        <c:pt idx="5">
                          <c:v>Q1</c:v>
                        </c:pt>
                        <c:pt idx="6">
                          <c:v>Q2</c:v>
                        </c:pt>
                        <c:pt idx="7">
                          <c:v>Q3</c:v>
                        </c:pt>
                        <c:pt idx="8">
                          <c:v>Q4</c:v>
                        </c:pt>
                        <c:pt idx="9">
                          <c:v>Q1</c:v>
                        </c:pt>
                        <c:pt idx="10">
                          <c:v>Q2</c:v>
                        </c:pt>
                        <c:pt idx="11">
                          <c:v>Q3</c:v>
                        </c:pt>
                        <c:pt idx="12">
                          <c:v>Q4</c:v>
                        </c:pt>
                        <c:pt idx="13">
                          <c:v>Q1</c:v>
                        </c:pt>
                        <c:pt idx="14">
                          <c:v>Q2</c:v>
                        </c:pt>
                        <c:pt idx="15">
                          <c:v>Q3</c:v>
                        </c:pt>
                        <c:pt idx="16">
                          <c:v>Q4</c:v>
                        </c:pt>
                      </c:lvl>
                      <c:lvl>
                        <c:pt idx="0">
                          <c:v>Year </c:v>
                        </c:pt>
                        <c:pt idx="1">
                          <c:v>Year 1 </c:v>
                        </c:pt>
                        <c:pt idx="5">
                          <c:v>Year 2</c:v>
                        </c:pt>
                        <c:pt idx="9">
                          <c:v>Year 3</c:v>
                        </c:pt>
                        <c:pt idx="13">
                          <c:v>Year 4</c:v>
                        </c:pt>
                      </c:lvl>
                    </c:multiLvlStrCache>
                  </c:multiLvlStrRef>
                </c:cat>
                <c:val>
                  <c:numRef>
                    <c:extLst xmlns:c15="http://schemas.microsoft.com/office/drawing/2012/chart">
                      <c:ext xmlns:c15="http://schemas.microsoft.com/office/drawing/2012/chart" uri="{02D57815-91ED-43cb-92C2-25804820EDAC}">
                        <c15:formulaRef>
                          <c15:sqref>'Expenditure Profile'!$I$16:$I$32</c15:sqref>
                        </c15:formulaRef>
                      </c:ext>
                    </c:extLst>
                    <c:numCache>
                      <c:formatCode>_-[$€-2]\ * #,##0.00_-;\-[$€-2]\ * #,##0.00_-;_-[$€-2]\ * "-"??_-;_-@_-</c:formatCode>
                      <c:ptCount val="17"/>
                      <c:pt idx="0" formatCode="General">
                        <c:v>0</c:v>
                      </c:pt>
                      <c:pt idx="2">
                        <c:v>80000</c:v>
                      </c:pt>
                      <c:pt idx="3">
                        <c:v>175000</c:v>
                      </c:pt>
                      <c:pt idx="4">
                        <c:v>175000</c:v>
                      </c:pt>
                      <c:pt idx="5">
                        <c:v>2450000</c:v>
                      </c:pt>
                      <c:pt idx="6">
                        <c:v>3800000</c:v>
                      </c:pt>
                      <c:pt idx="7">
                        <c:v>8500000</c:v>
                      </c:pt>
                      <c:pt idx="8">
                        <c:v>6500000</c:v>
                      </c:pt>
                      <c:pt idx="9">
                        <c:v>8000000</c:v>
                      </c:pt>
                      <c:pt idx="10">
                        <c:v>7000000</c:v>
                      </c:pt>
                      <c:pt idx="11">
                        <c:v>8500000</c:v>
                      </c:pt>
                      <c:pt idx="12">
                        <c:v>7500000</c:v>
                      </c:pt>
                      <c:pt idx="13">
                        <c:v>7500000</c:v>
                      </c:pt>
                      <c:pt idx="14">
                        <c:v>6000000</c:v>
                      </c:pt>
                      <c:pt idx="15">
                        <c:v>1639988.05</c:v>
                      </c:pt>
                    </c:numCache>
                  </c:numRef>
                </c:val>
                <c:smooth val="0"/>
                <c:extLst xmlns:c15="http://schemas.microsoft.com/office/drawing/2012/chart">
                  <c:ext xmlns:c16="http://schemas.microsoft.com/office/drawing/2014/chart" uri="{C3380CC4-5D6E-409C-BE32-E72D297353CC}">
                    <c16:uniqueId val="{00000005-FAD3-4702-A0DB-09A176427379}"/>
                  </c:ext>
                </c:extLst>
              </c15:ser>
            </c15:filteredLineSeries>
            <c15:filteredLineSeries>
              <c15:ser>
                <c:idx val="6"/>
                <c:order val="6"/>
                <c:spPr>
                  <a:ln w="28575" cap="rnd">
                    <a:solidFill>
                      <a:schemeClr val="accent1">
                        <a:lumMod val="60000"/>
                      </a:schemeClr>
                    </a:solidFill>
                    <a:round/>
                  </a:ln>
                  <a:effectLst/>
                </c:spPr>
                <c:marker>
                  <c:symbol val="none"/>
                </c:marker>
                <c:cat>
                  <c:multiLvlStrRef>
                    <c:extLst xmlns:c15="http://schemas.microsoft.com/office/drawing/2012/chart">
                      <c:ext xmlns:c15="http://schemas.microsoft.com/office/drawing/2012/chart" uri="{02D57815-91ED-43cb-92C2-25804820EDAC}">
                        <c15:formulaRef>
                          <c15:sqref>'Expenditure Profile'!$B$16:$C$32</c15:sqref>
                        </c15:formulaRef>
                      </c:ext>
                    </c:extLst>
                    <c:multiLvlStrCache>
                      <c:ptCount val="17"/>
                      <c:lvl>
                        <c:pt idx="0">
                          <c:v>Quarter </c:v>
                        </c:pt>
                        <c:pt idx="1">
                          <c:v>Q1</c:v>
                        </c:pt>
                        <c:pt idx="2">
                          <c:v>Q2</c:v>
                        </c:pt>
                        <c:pt idx="3">
                          <c:v>Q3</c:v>
                        </c:pt>
                        <c:pt idx="4">
                          <c:v>Q4</c:v>
                        </c:pt>
                        <c:pt idx="5">
                          <c:v>Q1</c:v>
                        </c:pt>
                        <c:pt idx="6">
                          <c:v>Q2</c:v>
                        </c:pt>
                        <c:pt idx="7">
                          <c:v>Q3</c:v>
                        </c:pt>
                        <c:pt idx="8">
                          <c:v>Q4</c:v>
                        </c:pt>
                        <c:pt idx="9">
                          <c:v>Q1</c:v>
                        </c:pt>
                        <c:pt idx="10">
                          <c:v>Q2</c:v>
                        </c:pt>
                        <c:pt idx="11">
                          <c:v>Q3</c:v>
                        </c:pt>
                        <c:pt idx="12">
                          <c:v>Q4</c:v>
                        </c:pt>
                        <c:pt idx="13">
                          <c:v>Q1</c:v>
                        </c:pt>
                        <c:pt idx="14">
                          <c:v>Q2</c:v>
                        </c:pt>
                        <c:pt idx="15">
                          <c:v>Q3</c:v>
                        </c:pt>
                        <c:pt idx="16">
                          <c:v>Q4</c:v>
                        </c:pt>
                      </c:lvl>
                      <c:lvl>
                        <c:pt idx="0">
                          <c:v>Year </c:v>
                        </c:pt>
                        <c:pt idx="1">
                          <c:v>Year 1 </c:v>
                        </c:pt>
                        <c:pt idx="5">
                          <c:v>Year 2</c:v>
                        </c:pt>
                        <c:pt idx="9">
                          <c:v>Year 3</c:v>
                        </c:pt>
                        <c:pt idx="13">
                          <c:v>Year 4</c:v>
                        </c:pt>
                      </c:lvl>
                    </c:multiLvlStrCache>
                  </c:multiLvlStrRef>
                </c:cat>
                <c:val>
                  <c:numRef>
                    <c:extLst xmlns:c15="http://schemas.microsoft.com/office/drawing/2012/chart">
                      <c:ext xmlns:c15="http://schemas.microsoft.com/office/drawing/2012/chart" uri="{02D57815-91ED-43cb-92C2-25804820EDAC}">
                        <c15:formulaRef>
                          <c15:sqref>'Expenditure Profile'!$J$16:$J$32</c15:sqref>
                        </c15:formulaRef>
                      </c:ext>
                    </c:extLst>
                    <c:numCache>
                      <c:formatCode>_-[$€-2]\ * #,##0.00_-;\-[$€-2]\ * #,##0.00_-;_-[$€-2]\ * "-"??_-;_-@_-</c:formatCode>
                      <c:ptCount val="17"/>
                    </c:numCache>
                  </c:numRef>
                </c:val>
                <c:smooth val="0"/>
                <c:extLst xmlns:c15="http://schemas.microsoft.com/office/drawing/2012/chart">
                  <c:ext xmlns:c16="http://schemas.microsoft.com/office/drawing/2014/chart" uri="{C3380CC4-5D6E-409C-BE32-E72D297353CC}">
                    <c16:uniqueId val="{00000006-FAD3-4702-A0DB-09A176427379}"/>
                  </c:ext>
                </c:extLst>
              </c15:ser>
            </c15:filteredLineSeries>
            <c15:filteredLineSeries>
              <c15:ser>
                <c:idx val="8"/>
                <c:order val="8"/>
                <c:spPr>
                  <a:ln w="28575" cap="rnd">
                    <a:solidFill>
                      <a:schemeClr val="accent3">
                        <a:lumMod val="60000"/>
                      </a:schemeClr>
                    </a:solidFill>
                    <a:round/>
                  </a:ln>
                  <a:effectLst/>
                </c:spPr>
                <c:marker>
                  <c:symbol val="none"/>
                </c:marker>
                <c:cat>
                  <c:multiLvlStrRef>
                    <c:extLst xmlns:c15="http://schemas.microsoft.com/office/drawing/2012/chart">
                      <c:ext xmlns:c15="http://schemas.microsoft.com/office/drawing/2012/chart" uri="{02D57815-91ED-43cb-92C2-25804820EDAC}">
                        <c15:formulaRef>
                          <c15:sqref>'Expenditure Profile'!$B$16:$C$32</c15:sqref>
                        </c15:formulaRef>
                      </c:ext>
                    </c:extLst>
                    <c:multiLvlStrCache>
                      <c:ptCount val="17"/>
                      <c:lvl>
                        <c:pt idx="0">
                          <c:v>Quarter </c:v>
                        </c:pt>
                        <c:pt idx="1">
                          <c:v>Q1</c:v>
                        </c:pt>
                        <c:pt idx="2">
                          <c:v>Q2</c:v>
                        </c:pt>
                        <c:pt idx="3">
                          <c:v>Q3</c:v>
                        </c:pt>
                        <c:pt idx="4">
                          <c:v>Q4</c:v>
                        </c:pt>
                        <c:pt idx="5">
                          <c:v>Q1</c:v>
                        </c:pt>
                        <c:pt idx="6">
                          <c:v>Q2</c:v>
                        </c:pt>
                        <c:pt idx="7">
                          <c:v>Q3</c:v>
                        </c:pt>
                        <c:pt idx="8">
                          <c:v>Q4</c:v>
                        </c:pt>
                        <c:pt idx="9">
                          <c:v>Q1</c:v>
                        </c:pt>
                        <c:pt idx="10">
                          <c:v>Q2</c:v>
                        </c:pt>
                        <c:pt idx="11">
                          <c:v>Q3</c:v>
                        </c:pt>
                        <c:pt idx="12">
                          <c:v>Q4</c:v>
                        </c:pt>
                        <c:pt idx="13">
                          <c:v>Q1</c:v>
                        </c:pt>
                        <c:pt idx="14">
                          <c:v>Q2</c:v>
                        </c:pt>
                        <c:pt idx="15">
                          <c:v>Q3</c:v>
                        </c:pt>
                        <c:pt idx="16">
                          <c:v>Q4</c:v>
                        </c:pt>
                      </c:lvl>
                      <c:lvl>
                        <c:pt idx="0">
                          <c:v>Year </c:v>
                        </c:pt>
                        <c:pt idx="1">
                          <c:v>Year 1 </c:v>
                        </c:pt>
                        <c:pt idx="5">
                          <c:v>Year 2</c:v>
                        </c:pt>
                        <c:pt idx="9">
                          <c:v>Year 3</c:v>
                        </c:pt>
                        <c:pt idx="13">
                          <c:v>Year 4</c:v>
                        </c:pt>
                      </c:lvl>
                    </c:multiLvlStrCache>
                  </c:multiLvlStrRef>
                </c:cat>
                <c:val>
                  <c:numRef>
                    <c:extLst xmlns:c15="http://schemas.microsoft.com/office/drawing/2012/chart">
                      <c:ext xmlns:c15="http://schemas.microsoft.com/office/drawing/2012/chart" uri="{02D57815-91ED-43cb-92C2-25804820EDAC}">
                        <c15:formulaRef>
                          <c15:sqref>'Expenditure Profile'!$L$16:$L$32</c15:sqref>
                        </c15:formulaRef>
                      </c:ext>
                    </c:extLst>
                    <c:numCache>
                      <c:formatCode>_-[$€-2]\ * #,##0.00_-;\-[$€-2]\ * #,##0.00_-;_-[$€-2]\ * "-"??_-;_-@_-</c:formatCode>
                      <c:ptCount val="17"/>
                    </c:numCache>
                  </c:numRef>
                </c:val>
                <c:smooth val="0"/>
                <c:extLst xmlns:c15="http://schemas.microsoft.com/office/drawing/2012/chart">
                  <c:ext xmlns:c16="http://schemas.microsoft.com/office/drawing/2014/chart" uri="{C3380CC4-5D6E-409C-BE32-E72D297353CC}">
                    <c16:uniqueId val="{00000008-FAD3-4702-A0DB-09A176427379}"/>
                  </c:ext>
                </c:extLst>
              </c15:ser>
            </c15:filteredLineSeries>
          </c:ext>
        </c:extLst>
      </c:lineChart>
      <c:catAx>
        <c:axId val="19342470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3422735"/>
        <c:crosses val="autoZero"/>
        <c:auto val="1"/>
        <c:lblAlgn val="ctr"/>
        <c:lblOffset val="100"/>
        <c:noMultiLvlLbl val="0"/>
      </c:catAx>
      <c:valAx>
        <c:axId val="193422735"/>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3424703"/>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9</xdr:col>
      <xdr:colOff>123265</xdr:colOff>
      <xdr:row>0</xdr:row>
      <xdr:rowOff>168088</xdr:rowOff>
    </xdr:from>
    <xdr:to>
      <xdr:col>11</xdr:col>
      <xdr:colOff>48351</xdr:colOff>
      <xdr:row>4</xdr:row>
      <xdr:rowOff>148899</xdr:rowOff>
    </xdr:to>
    <xdr:pic>
      <xdr:nvPicPr>
        <xdr:cNvPr id="4" name="Picture 3">
          <a:extLst>
            <a:ext uri="{FF2B5EF4-FFF2-40B4-BE49-F238E27FC236}">
              <a16:creationId xmlns:a16="http://schemas.microsoft.com/office/drawing/2014/main" id="{AC0D66D1-29B4-4F55-9884-FB495349E8BE}"/>
            </a:ext>
          </a:extLst>
        </xdr:cNvPr>
        <xdr:cNvPicPr>
          <a:picLocks/>
        </xdr:cNvPicPr>
      </xdr:nvPicPr>
      <xdr:blipFill rotWithShape="1">
        <a:blip xmlns:r="http://schemas.openxmlformats.org/officeDocument/2006/relationships" r:embed="rId1"/>
        <a:srcRect l="-719" t="14854" r="719" b="17045"/>
        <a:stretch/>
      </xdr:blipFill>
      <xdr:spPr>
        <a:xfrm>
          <a:off x="8169089" y="168088"/>
          <a:ext cx="1728000" cy="936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9</xdr:col>
      <xdr:colOff>80341</xdr:colOff>
      <xdr:row>0</xdr:row>
      <xdr:rowOff>128381</xdr:rowOff>
    </xdr:from>
    <xdr:to>
      <xdr:col>10</xdr:col>
      <xdr:colOff>397968</xdr:colOff>
      <xdr:row>6</xdr:row>
      <xdr:rowOff>92607</xdr:rowOff>
    </xdr:to>
    <xdr:pic>
      <xdr:nvPicPr>
        <xdr:cNvPr id="2" name="Picture 1">
          <a:extLst>
            <a:ext uri="{FF2B5EF4-FFF2-40B4-BE49-F238E27FC236}">
              <a16:creationId xmlns:a16="http://schemas.microsoft.com/office/drawing/2014/main" id="{55F909E2-61DD-44A9-8E82-53725BA289B7}"/>
            </a:ext>
          </a:extLst>
        </xdr:cNvPr>
        <xdr:cNvPicPr>
          <a:picLocks/>
        </xdr:cNvPicPr>
      </xdr:nvPicPr>
      <xdr:blipFill rotWithShape="1">
        <a:blip xmlns:r="http://schemas.openxmlformats.org/officeDocument/2006/relationships" r:embed="rId1"/>
        <a:srcRect l="-719" t="14854" r="719" b="17045"/>
        <a:stretch/>
      </xdr:blipFill>
      <xdr:spPr>
        <a:xfrm>
          <a:off x="7959421" y="128381"/>
          <a:ext cx="1790192" cy="97959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9</xdr:col>
      <xdr:colOff>145360</xdr:colOff>
      <xdr:row>0</xdr:row>
      <xdr:rowOff>16566</xdr:rowOff>
    </xdr:from>
    <xdr:to>
      <xdr:col>12</xdr:col>
      <xdr:colOff>35742</xdr:colOff>
      <xdr:row>5</xdr:row>
      <xdr:rowOff>133709</xdr:rowOff>
    </xdr:to>
    <xdr:pic>
      <xdr:nvPicPr>
        <xdr:cNvPr id="3" name="Picture 2">
          <a:extLst>
            <a:ext uri="{FF2B5EF4-FFF2-40B4-BE49-F238E27FC236}">
              <a16:creationId xmlns:a16="http://schemas.microsoft.com/office/drawing/2014/main" id="{04AFB63D-E0E2-4EBE-8EDE-404233F760C7}"/>
            </a:ext>
          </a:extLst>
        </xdr:cNvPr>
        <xdr:cNvPicPr>
          <a:picLocks/>
        </xdr:cNvPicPr>
      </xdr:nvPicPr>
      <xdr:blipFill rotWithShape="1">
        <a:blip xmlns:r="http://schemas.openxmlformats.org/officeDocument/2006/relationships" r:embed="rId1"/>
        <a:srcRect l="-719" t="14854" r="719" b="17045"/>
        <a:stretch/>
      </xdr:blipFill>
      <xdr:spPr>
        <a:xfrm>
          <a:off x="5984185" y="16566"/>
          <a:ext cx="1719182" cy="93629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9</xdr:col>
      <xdr:colOff>695325</xdr:colOff>
      <xdr:row>0</xdr:row>
      <xdr:rowOff>0</xdr:rowOff>
    </xdr:from>
    <xdr:to>
      <xdr:col>12</xdr:col>
      <xdr:colOff>20336</xdr:colOff>
      <xdr:row>4</xdr:row>
      <xdr:rowOff>209411</xdr:rowOff>
    </xdr:to>
    <xdr:pic>
      <xdr:nvPicPr>
        <xdr:cNvPr id="4" name="Picture 3">
          <a:extLst>
            <a:ext uri="{FF2B5EF4-FFF2-40B4-BE49-F238E27FC236}">
              <a16:creationId xmlns:a16="http://schemas.microsoft.com/office/drawing/2014/main" id="{26118A2D-B10F-4D4A-808A-484B35E45A5F}"/>
            </a:ext>
          </a:extLst>
        </xdr:cNvPr>
        <xdr:cNvPicPr>
          <a:picLocks/>
        </xdr:cNvPicPr>
      </xdr:nvPicPr>
      <xdr:blipFill rotWithShape="1">
        <a:blip xmlns:r="http://schemas.openxmlformats.org/officeDocument/2006/relationships" r:embed="rId1"/>
        <a:srcRect l="-719" t="14854" r="719" b="17045"/>
        <a:stretch/>
      </xdr:blipFill>
      <xdr:spPr>
        <a:xfrm>
          <a:off x="7753350" y="0"/>
          <a:ext cx="1729121" cy="937121"/>
        </a:xfrm>
        <a:prstGeom prst="rect">
          <a:avLst/>
        </a:prstGeom>
      </xdr:spPr>
    </xdr:pic>
    <xdr:clientData/>
  </xdr:twoCellAnchor>
  <xdr:twoCellAnchor>
    <xdr:from>
      <xdr:col>0</xdr:col>
      <xdr:colOff>99060</xdr:colOff>
      <xdr:row>32</xdr:row>
      <xdr:rowOff>102870</xdr:rowOff>
    </xdr:from>
    <xdr:to>
      <xdr:col>11</xdr:col>
      <xdr:colOff>708660</xdr:colOff>
      <xdr:row>51</xdr:row>
      <xdr:rowOff>148590</xdr:rowOff>
    </xdr:to>
    <xdr:graphicFrame macro="">
      <xdr:nvGraphicFramePr>
        <xdr:cNvPr id="2" name="Chart 1">
          <a:extLst>
            <a:ext uri="{FF2B5EF4-FFF2-40B4-BE49-F238E27FC236}">
              <a16:creationId xmlns:a16="http://schemas.microsoft.com/office/drawing/2014/main" id="{196AEB60-C130-F510-C584-AACB75BD26F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542925</xdr:colOff>
      <xdr:row>0</xdr:row>
      <xdr:rowOff>95250</xdr:rowOff>
    </xdr:from>
    <xdr:to>
      <xdr:col>8</xdr:col>
      <xdr:colOff>60755</xdr:colOff>
      <xdr:row>5</xdr:row>
      <xdr:rowOff>110848</xdr:rowOff>
    </xdr:to>
    <xdr:pic>
      <xdr:nvPicPr>
        <xdr:cNvPr id="3" name="Picture 2">
          <a:extLst>
            <a:ext uri="{FF2B5EF4-FFF2-40B4-BE49-F238E27FC236}">
              <a16:creationId xmlns:a16="http://schemas.microsoft.com/office/drawing/2014/main" id="{1C0DA2F4-B09B-4C88-B2BE-0F3BEAA42C3C}"/>
            </a:ext>
          </a:extLst>
        </xdr:cNvPr>
        <xdr:cNvPicPr>
          <a:picLocks/>
        </xdr:cNvPicPr>
      </xdr:nvPicPr>
      <xdr:blipFill rotWithShape="1">
        <a:blip xmlns:r="http://schemas.openxmlformats.org/officeDocument/2006/relationships" r:embed="rId1"/>
        <a:srcRect l="-719" t="14854" r="719" b="17045"/>
        <a:stretch/>
      </xdr:blipFill>
      <xdr:spPr>
        <a:xfrm>
          <a:off x="6848475" y="95250"/>
          <a:ext cx="1739060" cy="94333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revenue.ie/en/vat/vat-on-property-and-construction/vat-and-the-supply-of-property/index.aspx"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B1:AG110"/>
  <sheetViews>
    <sheetView showZeros="0" tabSelected="1" zoomScale="80" zoomScaleNormal="80" zoomScaleSheetLayoutView="100" workbookViewId="0">
      <selection activeCell="E8" sqref="E8:L8"/>
    </sheetView>
  </sheetViews>
  <sheetFormatPr defaultColWidth="9.140625" defaultRowHeight="12.75" x14ac:dyDescent="0.25"/>
  <cols>
    <col min="1" max="1" width="2.28515625" style="1" customWidth="1"/>
    <col min="2" max="2" width="9.28515625" style="1" customWidth="1"/>
    <col min="3" max="3" width="6.42578125" style="1" customWidth="1"/>
    <col min="4" max="4" width="18.28515625" style="1" customWidth="1"/>
    <col min="5" max="5" width="14.7109375" style="1" customWidth="1"/>
    <col min="6" max="6" width="42.28515625" style="1" customWidth="1"/>
    <col min="7" max="7" width="10.5703125" style="1" customWidth="1"/>
    <col min="8" max="8" width="5.42578125" style="1" customWidth="1"/>
    <col min="9" max="9" width="9.140625" style="1"/>
    <col min="10" max="10" width="19.85546875" style="1" customWidth="1"/>
    <col min="11" max="11" width="7.42578125" style="1" customWidth="1"/>
    <col min="12" max="12" width="13.28515625" style="1" customWidth="1"/>
    <col min="13" max="13" width="2.28515625" style="1" customWidth="1"/>
    <col min="14" max="14" width="2.28515625" style="1" hidden="1" customWidth="1"/>
    <col min="15" max="16" width="0" style="230" hidden="1" customWidth="1"/>
    <col min="17" max="18" width="17.42578125" style="230" hidden="1" customWidth="1"/>
    <col min="19" max="20" width="9.140625" style="186"/>
    <col min="21" max="21" width="9.140625" style="1"/>
    <col min="22" max="24" width="17.42578125" style="1" customWidth="1"/>
    <col min="25" max="16384" width="9.140625" style="1"/>
  </cols>
  <sheetData>
    <row r="1" spans="2:31" ht="13.5" thickBot="1" x14ac:dyDescent="0.3"/>
    <row r="2" spans="2:31" ht="15.75" customHeight="1" thickBot="1" x14ac:dyDescent="0.3">
      <c r="B2" s="283" t="s">
        <v>53</v>
      </c>
      <c r="C2" s="284"/>
      <c r="D2" s="284"/>
      <c r="E2" s="284"/>
      <c r="F2" s="284"/>
      <c r="G2" s="284"/>
      <c r="H2" s="284"/>
      <c r="I2" s="284"/>
      <c r="J2" s="284"/>
      <c r="K2" s="284"/>
      <c r="L2" s="284"/>
      <c r="S2" s="556" t="s">
        <v>229</v>
      </c>
      <c r="T2" s="557"/>
      <c r="U2" s="557"/>
      <c r="V2" s="557"/>
      <c r="W2" s="557"/>
      <c r="X2" s="557"/>
      <c r="Y2" s="557"/>
      <c r="Z2" s="557"/>
      <c r="AA2" s="557"/>
      <c r="AB2" s="557"/>
      <c r="AC2" s="557"/>
      <c r="AD2" s="557"/>
      <c r="AE2" s="558"/>
    </row>
    <row r="3" spans="2:31" ht="32.25" customHeight="1" thickBot="1" x14ac:dyDescent="0.3">
      <c r="B3" s="284"/>
      <c r="C3" s="284"/>
      <c r="D3" s="284"/>
      <c r="E3" s="284"/>
      <c r="F3" s="284"/>
      <c r="G3" s="284"/>
      <c r="H3" s="284"/>
      <c r="I3" s="284"/>
      <c r="J3" s="284"/>
      <c r="K3" s="284"/>
      <c r="L3" s="284"/>
      <c r="S3" s="275" t="s">
        <v>226</v>
      </c>
      <c r="T3" s="276"/>
      <c r="U3" s="276"/>
      <c r="V3" s="276"/>
      <c r="W3" s="276"/>
      <c r="X3" s="276"/>
      <c r="Y3" s="276"/>
      <c r="Z3" s="276"/>
      <c r="AA3" s="276"/>
      <c r="AB3" s="276"/>
      <c r="AC3" s="276"/>
      <c r="AD3" s="276"/>
      <c r="AE3" s="277"/>
    </row>
    <row r="4" spans="2:31" ht="15" customHeight="1" x14ac:dyDescent="0.25">
      <c r="B4" s="284"/>
      <c r="C4" s="284"/>
      <c r="D4" s="284"/>
      <c r="E4" s="284"/>
      <c r="F4" s="284"/>
      <c r="G4" s="284"/>
      <c r="H4" s="284"/>
      <c r="I4" s="284"/>
      <c r="J4" s="284"/>
      <c r="K4" s="284"/>
      <c r="L4" s="284"/>
    </row>
    <row r="5" spans="2:31" ht="15" customHeight="1" x14ac:dyDescent="0.25">
      <c r="B5" s="284"/>
      <c r="C5" s="284"/>
      <c r="D5" s="284"/>
      <c r="E5" s="284"/>
      <c r="F5" s="284"/>
      <c r="G5" s="284"/>
      <c r="H5" s="284"/>
      <c r="I5" s="284"/>
      <c r="J5" s="284"/>
      <c r="K5" s="284"/>
      <c r="L5" s="284"/>
    </row>
    <row r="6" spans="2:31" ht="6" customHeight="1" thickBot="1" x14ac:dyDescent="0.3">
      <c r="B6" s="284"/>
      <c r="C6" s="284"/>
      <c r="D6" s="284"/>
      <c r="E6" s="284"/>
      <c r="F6" s="284"/>
      <c r="G6" s="284"/>
      <c r="H6" s="284"/>
      <c r="I6" s="284"/>
      <c r="J6" s="284"/>
      <c r="K6" s="284"/>
      <c r="L6" s="284"/>
    </row>
    <row r="7" spans="2:31" ht="35.25" customHeight="1" thickBot="1" x14ac:dyDescent="0.3">
      <c r="B7" s="331" t="s">
        <v>130</v>
      </c>
      <c r="C7" s="331"/>
      <c r="D7" s="331"/>
      <c r="E7" s="331"/>
      <c r="F7" s="331"/>
      <c r="G7" s="331"/>
      <c r="H7" s="331"/>
      <c r="I7" s="331"/>
      <c r="J7" s="331"/>
      <c r="K7" s="331"/>
      <c r="L7" s="331"/>
      <c r="S7" s="189" t="s">
        <v>159</v>
      </c>
      <c r="T7" s="190"/>
      <c r="U7" s="190"/>
      <c r="V7" s="252" t="s">
        <v>160</v>
      </c>
      <c r="W7" s="253"/>
      <c r="X7" s="253"/>
      <c r="Y7" s="253"/>
      <c r="Z7" s="253"/>
      <c r="AA7" s="254"/>
      <c r="AB7" s="258" t="s">
        <v>206</v>
      </c>
      <c r="AC7" s="248"/>
      <c r="AD7" s="248"/>
      <c r="AE7" s="248"/>
    </row>
    <row r="8" spans="2:31" ht="15" customHeight="1" x14ac:dyDescent="0.2">
      <c r="B8" s="375" t="s">
        <v>7</v>
      </c>
      <c r="C8" s="376"/>
      <c r="D8" s="376"/>
      <c r="E8" s="355" t="s">
        <v>215</v>
      </c>
      <c r="F8" s="356"/>
      <c r="G8" s="356"/>
      <c r="H8" s="356"/>
      <c r="I8" s="356"/>
      <c r="J8" s="356"/>
      <c r="K8" s="356"/>
      <c r="L8" s="357"/>
      <c r="S8" s="255" t="s">
        <v>161</v>
      </c>
      <c r="T8" s="256"/>
      <c r="U8" s="256"/>
      <c r="V8" s="256"/>
      <c r="W8" s="256"/>
      <c r="X8" s="256"/>
      <c r="Y8" s="256"/>
      <c r="Z8" s="256"/>
      <c r="AA8" s="256"/>
      <c r="AB8" s="256"/>
      <c r="AC8" s="256"/>
      <c r="AD8" s="256"/>
      <c r="AE8" s="190"/>
    </row>
    <row r="9" spans="2:31" ht="6.75" customHeight="1" x14ac:dyDescent="0.25">
      <c r="B9" s="71"/>
      <c r="C9" s="72"/>
      <c r="D9" s="72"/>
      <c r="E9" s="72"/>
      <c r="F9" s="72"/>
      <c r="G9" s="72"/>
      <c r="H9" s="72"/>
      <c r="I9" s="72"/>
      <c r="J9" s="72"/>
      <c r="K9" s="72"/>
      <c r="L9" s="73"/>
      <c r="S9" s="192"/>
      <c r="T9" s="192"/>
      <c r="U9" s="192"/>
      <c r="V9" s="192"/>
      <c r="W9" s="192"/>
      <c r="X9" s="192"/>
      <c r="Y9" s="192"/>
      <c r="Z9" s="192"/>
      <c r="AA9" s="192"/>
      <c r="AB9" s="192"/>
      <c r="AC9" s="192"/>
      <c r="AD9" s="192"/>
      <c r="AE9" s="192"/>
    </row>
    <row r="10" spans="2:31" ht="24.75" customHeight="1" x14ac:dyDescent="0.2">
      <c r="B10" s="377" t="s">
        <v>99</v>
      </c>
      <c r="C10" s="378"/>
      <c r="D10" s="378"/>
      <c r="E10" s="394" t="s">
        <v>214</v>
      </c>
      <c r="F10" s="395"/>
      <c r="G10" s="391" t="s">
        <v>76</v>
      </c>
      <c r="H10" s="392"/>
      <c r="I10" s="392"/>
      <c r="J10" s="393"/>
      <c r="K10" s="360" t="s">
        <v>165</v>
      </c>
      <c r="L10" s="361"/>
      <c r="S10" s="193" t="s">
        <v>166</v>
      </c>
      <c r="T10" s="192"/>
      <c r="U10" s="192"/>
      <c r="V10" s="192"/>
      <c r="W10" s="192"/>
      <c r="X10" s="192"/>
      <c r="Y10" s="192"/>
      <c r="Z10" s="192"/>
      <c r="AA10" s="192"/>
      <c r="AB10" s="192"/>
      <c r="AC10" s="192"/>
      <c r="AD10" s="192"/>
      <c r="AE10" s="192"/>
    </row>
    <row r="11" spans="2:31" ht="6.75" customHeight="1" x14ac:dyDescent="0.25">
      <c r="B11" s="71"/>
      <c r="C11" s="72"/>
      <c r="D11" s="72"/>
      <c r="E11" s="72"/>
      <c r="F11" s="72"/>
      <c r="G11" s="72"/>
      <c r="H11" s="72"/>
      <c r="I11" s="72"/>
      <c r="J11" s="72"/>
      <c r="K11" s="72"/>
      <c r="L11" s="73"/>
      <c r="S11" s="192"/>
      <c r="T11" s="192"/>
      <c r="U11" s="192"/>
      <c r="V11" s="192"/>
      <c r="W11" s="192"/>
      <c r="X11" s="192"/>
      <c r="Y11" s="192"/>
      <c r="Z11" s="192"/>
      <c r="AA11" s="192"/>
      <c r="AB11" s="192"/>
      <c r="AC11" s="192"/>
      <c r="AD11" s="192"/>
      <c r="AE11" s="192"/>
    </row>
    <row r="12" spans="2:31" ht="15" customHeight="1" x14ac:dyDescent="0.25">
      <c r="B12" s="377" t="s">
        <v>124</v>
      </c>
      <c r="C12" s="378"/>
      <c r="D12" s="378"/>
      <c r="E12" s="394" t="s">
        <v>185</v>
      </c>
      <c r="F12" s="395"/>
      <c r="G12" s="391" t="s">
        <v>78</v>
      </c>
      <c r="H12" s="392"/>
      <c r="I12" s="392"/>
      <c r="J12" s="393"/>
      <c r="K12" s="358">
        <v>43253</v>
      </c>
      <c r="L12" s="359"/>
      <c r="S12" s="250" t="s">
        <v>162</v>
      </c>
      <c r="T12" s="257"/>
      <c r="U12" s="257"/>
      <c r="V12" s="257"/>
      <c r="W12" s="257"/>
      <c r="X12" s="257"/>
      <c r="Y12" s="257"/>
      <c r="Z12" s="257"/>
      <c r="AA12" s="257"/>
      <c r="AB12" s="257"/>
      <c r="AC12" s="257"/>
      <c r="AD12" s="257"/>
      <c r="AE12" s="257"/>
    </row>
    <row r="13" spans="2:31" ht="6.75" customHeight="1" x14ac:dyDescent="0.25">
      <c r="B13" s="71"/>
      <c r="C13" s="72"/>
      <c r="D13" s="72"/>
      <c r="E13" s="72"/>
      <c r="F13" s="72"/>
      <c r="G13" s="72"/>
      <c r="H13" s="72"/>
      <c r="I13" s="72"/>
      <c r="J13" s="72"/>
      <c r="K13" s="72"/>
      <c r="L13" s="73"/>
      <c r="S13" s="192"/>
      <c r="T13" s="192"/>
      <c r="U13" s="192"/>
      <c r="V13" s="192"/>
      <c r="W13" s="192"/>
      <c r="X13" s="192"/>
      <c r="Y13" s="192"/>
      <c r="Z13" s="192"/>
      <c r="AA13" s="192"/>
      <c r="AB13" s="192"/>
      <c r="AC13" s="192"/>
      <c r="AD13" s="192"/>
      <c r="AE13" s="192"/>
    </row>
    <row r="14" spans="2:31" ht="22.5" customHeight="1" x14ac:dyDescent="0.25">
      <c r="B14" s="377" t="s">
        <v>0</v>
      </c>
      <c r="C14" s="378"/>
      <c r="D14" s="378"/>
      <c r="E14" s="394" t="s">
        <v>186</v>
      </c>
      <c r="F14" s="395"/>
      <c r="G14" s="396" t="s">
        <v>79</v>
      </c>
      <c r="H14" s="397"/>
      <c r="I14" s="397"/>
      <c r="J14" s="398"/>
      <c r="K14" s="358" t="s">
        <v>164</v>
      </c>
      <c r="L14" s="359"/>
      <c r="S14" s="250" t="s">
        <v>163</v>
      </c>
      <c r="T14" s="257"/>
      <c r="U14" s="257"/>
      <c r="V14" s="257"/>
      <c r="W14" s="257"/>
      <c r="X14" s="257"/>
      <c r="Y14" s="257"/>
      <c r="Z14" s="257"/>
      <c r="AA14" s="257"/>
      <c r="AB14" s="257"/>
      <c r="AC14" s="257"/>
      <c r="AD14" s="257"/>
      <c r="AE14" s="257"/>
    </row>
    <row r="15" spans="2:31" ht="13.5" thickBot="1" x14ac:dyDescent="0.3">
      <c r="B15" s="74"/>
      <c r="C15" s="75"/>
      <c r="D15" s="75"/>
      <c r="E15" s="75"/>
      <c r="F15" s="75"/>
      <c r="G15" s="75"/>
      <c r="H15" s="75"/>
      <c r="I15" s="75"/>
      <c r="J15" s="75"/>
      <c r="K15" s="75"/>
      <c r="L15" s="76"/>
      <c r="S15" s="192"/>
      <c r="T15" s="192"/>
      <c r="U15" s="192"/>
      <c r="V15" s="192"/>
      <c r="W15" s="192"/>
      <c r="X15" s="192"/>
      <c r="Y15" s="192"/>
      <c r="Z15" s="192"/>
      <c r="AA15" s="192"/>
      <c r="AB15" s="192"/>
      <c r="AC15" s="192"/>
      <c r="AD15" s="192"/>
      <c r="AE15" s="192"/>
    </row>
    <row r="16" spans="2:31" x14ac:dyDescent="0.25">
      <c r="B16" s="77" t="s">
        <v>16</v>
      </c>
      <c r="C16" s="78"/>
      <c r="D16" s="78"/>
      <c r="E16" s="78"/>
      <c r="F16" s="78"/>
      <c r="G16" s="78"/>
      <c r="H16" s="78"/>
      <c r="I16" s="78"/>
      <c r="J16" s="78"/>
      <c r="K16" s="78"/>
      <c r="L16" s="79"/>
      <c r="S16" s="192"/>
      <c r="T16" s="192"/>
      <c r="U16" s="192"/>
      <c r="V16" s="192"/>
      <c r="W16" s="192"/>
      <c r="X16" s="192"/>
      <c r="Y16" s="192"/>
      <c r="Z16" s="192"/>
      <c r="AA16" s="192"/>
      <c r="AB16" s="192"/>
      <c r="AC16" s="192"/>
      <c r="AD16" s="192"/>
      <c r="AE16" s="192"/>
    </row>
    <row r="17" spans="2:31" ht="6.75" customHeight="1" x14ac:dyDescent="0.25">
      <c r="B17" s="80"/>
      <c r="L17" s="2"/>
      <c r="S17" s="250" t="s">
        <v>169</v>
      </c>
      <c r="T17" s="259"/>
      <c r="U17" s="259"/>
      <c r="V17" s="259"/>
      <c r="W17" s="259"/>
      <c r="X17" s="259"/>
      <c r="Y17" s="259"/>
      <c r="Z17" s="259"/>
      <c r="AA17" s="259"/>
      <c r="AB17" s="192"/>
      <c r="AC17" s="192"/>
      <c r="AD17" s="192"/>
      <c r="AE17" s="192"/>
    </row>
    <row r="18" spans="2:31" ht="12.75" customHeight="1" x14ac:dyDescent="0.25">
      <c r="B18" s="265" t="s">
        <v>17</v>
      </c>
      <c r="C18" s="266"/>
      <c r="D18" s="266"/>
      <c r="E18" s="267"/>
      <c r="F18" s="160" t="s">
        <v>212</v>
      </c>
      <c r="G18" s="271" t="s">
        <v>54</v>
      </c>
      <c r="H18" s="271"/>
      <c r="I18" s="271"/>
      <c r="J18" s="271"/>
      <c r="K18" s="269"/>
      <c r="L18" s="270"/>
      <c r="S18" s="259"/>
      <c r="T18" s="259"/>
      <c r="U18" s="259"/>
      <c r="V18" s="259"/>
      <c r="W18" s="259"/>
      <c r="X18" s="259"/>
      <c r="Y18" s="259"/>
      <c r="Z18" s="259"/>
      <c r="AA18" s="259"/>
      <c r="AB18" s="192"/>
      <c r="AC18" s="192"/>
      <c r="AD18" s="192"/>
      <c r="AE18" s="192"/>
    </row>
    <row r="19" spans="2:31" ht="6.75" customHeight="1" x14ac:dyDescent="0.25">
      <c r="B19" s="81"/>
      <c r="C19" s="82"/>
      <c r="D19" s="82"/>
      <c r="E19" s="82"/>
      <c r="F19" s="82"/>
      <c r="G19" s="82"/>
      <c r="H19" s="83"/>
      <c r="I19" s="83"/>
      <c r="J19" s="83"/>
      <c r="K19" s="83"/>
      <c r="L19" s="84"/>
      <c r="S19" s="192"/>
      <c r="T19" s="192"/>
      <c r="U19" s="192"/>
      <c r="V19" s="192"/>
      <c r="W19" s="192"/>
      <c r="X19" s="192"/>
      <c r="Y19" s="192"/>
      <c r="Z19" s="192"/>
      <c r="AA19" s="192"/>
      <c r="AB19" s="192"/>
      <c r="AC19" s="192"/>
      <c r="AD19" s="192"/>
      <c r="AE19" s="192"/>
    </row>
    <row r="20" spans="2:31" ht="15" customHeight="1" x14ac:dyDescent="0.2">
      <c r="B20" s="265" t="s">
        <v>18</v>
      </c>
      <c r="C20" s="266"/>
      <c r="D20" s="266"/>
      <c r="E20" s="267"/>
      <c r="F20" s="160" t="s">
        <v>213</v>
      </c>
      <c r="G20" s="271" t="s">
        <v>55</v>
      </c>
      <c r="H20" s="271"/>
      <c r="I20" s="271"/>
      <c r="J20" s="271"/>
      <c r="K20" s="269" t="s">
        <v>91</v>
      </c>
      <c r="L20" s="270"/>
      <c r="S20" s="263" t="s">
        <v>205</v>
      </c>
      <c r="T20" s="264"/>
      <c r="U20" s="264"/>
      <c r="V20" s="264"/>
      <c r="W20" s="264"/>
      <c r="X20" s="264"/>
      <c r="Y20" s="264"/>
      <c r="Z20" s="264"/>
      <c r="AA20" s="264"/>
      <c r="AB20" s="264"/>
      <c r="AC20" s="264"/>
      <c r="AD20" s="264"/>
      <c r="AE20" s="192"/>
    </row>
    <row r="21" spans="2:31" ht="6.75" customHeight="1" x14ac:dyDescent="0.25">
      <c r="B21" s="81"/>
      <c r="C21" s="82"/>
      <c r="D21" s="82"/>
      <c r="E21" s="83"/>
      <c r="F21" s="83"/>
      <c r="G21" s="83"/>
      <c r="H21" s="83"/>
      <c r="I21" s="82"/>
      <c r="J21" s="82"/>
      <c r="K21" s="82"/>
      <c r="L21" s="84"/>
      <c r="S21" s="192"/>
      <c r="T21" s="192"/>
      <c r="U21" s="192"/>
      <c r="V21" s="192"/>
      <c r="W21" s="192"/>
      <c r="X21" s="192"/>
      <c r="Y21" s="192"/>
      <c r="Z21" s="192"/>
      <c r="AA21" s="192"/>
      <c r="AB21" s="192"/>
      <c r="AC21" s="192"/>
      <c r="AD21" s="192"/>
      <c r="AE21" s="192"/>
    </row>
    <row r="22" spans="2:31" ht="12.75" customHeight="1" x14ac:dyDescent="0.25">
      <c r="B22" s="265" t="s">
        <v>20</v>
      </c>
      <c r="C22" s="266"/>
      <c r="D22" s="266"/>
      <c r="E22" s="267"/>
      <c r="F22" s="160">
        <v>2700</v>
      </c>
      <c r="G22" s="271" t="s">
        <v>56</v>
      </c>
      <c r="H22" s="271"/>
      <c r="I22" s="271"/>
      <c r="J22" s="271"/>
      <c r="K22" s="269" t="s">
        <v>91</v>
      </c>
      <c r="L22" s="270"/>
      <c r="O22" s="230" t="s">
        <v>91</v>
      </c>
      <c r="S22" s="250" t="s">
        <v>209</v>
      </c>
      <c r="T22" s="251"/>
      <c r="U22" s="251"/>
      <c r="V22" s="251"/>
      <c r="W22" s="251"/>
      <c r="X22" s="251"/>
      <c r="Y22" s="251"/>
      <c r="Z22" s="251"/>
      <c r="AA22" s="251"/>
      <c r="AB22" s="192"/>
      <c r="AC22" s="192"/>
      <c r="AD22" s="192"/>
      <c r="AE22" s="192"/>
    </row>
    <row r="23" spans="2:31" ht="6.75" customHeight="1" x14ac:dyDescent="0.25">
      <c r="B23" s="81"/>
      <c r="C23" s="82"/>
      <c r="D23" s="82"/>
      <c r="E23" s="82"/>
      <c r="F23" s="82"/>
      <c r="G23" s="82"/>
      <c r="H23" s="83"/>
      <c r="I23" s="82"/>
      <c r="J23" s="82"/>
      <c r="K23" s="82"/>
      <c r="L23" s="84"/>
      <c r="O23" s="230" t="s">
        <v>92</v>
      </c>
      <c r="S23" s="192"/>
      <c r="T23" s="192"/>
      <c r="U23" s="192"/>
      <c r="V23" s="192"/>
      <c r="W23" s="192"/>
      <c r="X23" s="192"/>
      <c r="Y23" s="192"/>
      <c r="Z23" s="192"/>
      <c r="AA23" s="192"/>
      <c r="AB23" s="192"/>
      <c r="AC23" s="192"/>
      <c r="AD23" s="192"/>
      <c r="AE23" s="192"/>
    </row>
    <row r="24" spans="2:31" ht="12.75" customHeight="1" x14ac:dyDescent="0.25">
      <c r="B24" s="265" t="s">
        <v>19</v>
      </c>
      <c r="C24" s="266"/>
      <c r="D24" s="266"/>
      <c r="E24" s="267"/>
      <c r="F24" s="160">
        <v>4</v>
      </c>
      <c r="G24" s="271" t="s">
        <v>57</v>
      </c>
      <c r="H24" s="271"/>
      <c r="I24" s="271"/>
      <c r="J24" s="271"/>
      <c r="K24" s="269" t="s">
        <v>91</v>
      </c>
      <c r="L24" s="270"/>
      <c r="S24" s="250" t="s">
        <v>209</v>
      </c>
      <c r="T24" s="251"/>
      <c r="U24" s="251"/>
      <c r="V24" s="251"/>
      <c r="W24" s="251"/>
      <c r="X24" s="251"/>
      <c r="Y24" s="251"/>
      <c r="Z24" s="251"/>
      <c r="AA24" s="251"/>
      <c r="AB24" s="192"/>
      <c r="AC24" s="192"/>
      <c r="AD24" s="192"/>
      <c r="AE24" s="192"/>
    </row>
    <row r="25" spans="2:31" ht="6.75" customHeight="1" x14ac:dyDescent="0.25">
      <c r="B25" s="81"/>
      <c r="C25" s="82"/>
      <c r="D25" s="82"/>
      <c r="E25" s="82"/>
      <c r="F25" s="82"/>
      <c r="G25" s="82"/>
      <c r="H25" s="83"/>
      <c r="I25" s="82"/>
      <c r="J25" s="82"/>
      <c r="K25" s="82"/>
      <c r="L25" s="84"/>
      <c r="S25" s="192"/>
      <c r="T25" s="192"/>
      <c r="U25" s="192"/>
      <c r="V25" s="192"/>
      <c r="W25" s="192"/>
      <c r="X25" s="192"/>
      <c r="Y25" s="192"/>
      <c r="Z25" s="192"/>
      <c r="AA25" s="192"/>
      <c r="AB25" s="192"/>
      <c r="AC25" s="192"/>
      <c r="AD25" s="192"/>
      <c r="AE25" s="192"/>
    </row>
    <row r="26" spans="2:31" ht="15" customHeight="1" x14ac:dyDescent="0.25">
      <c r="B26" s="265" t="s">
        <v>58</v>
      </c>
      <c r="C26" s="266"/>
      <c r="D26" s="266"/>
      <c r="E26" s="267"/>
      <c r="F26" s="160"/>
      <c r="G26" s="271" t="s">
        <v>59</v>
      </c>
      <c r="H26" s="271"/>
      <c r="I26" s="271"/>
      <c r="J26" s="271"/>
      <c r="K26" s="269" t="s">
        <v>91</v>
      </c>
      <c r="L26" s="270"/>
      <c r="S26" s="250" t="s">
        <v>209</v>
      </c>
      <c r="T26" s="251"/>
      <c r="U26" s="251"/>
      <c r="V26" s="251"/>
      <c r="W26" s="251"/>
      <c r="X26" s="251"/>
      <c r="Y26" s="251"/>
      <c r="Z26" s="251"/>
      <c r="AA26" s="251"/>
      <c r="AB26" s="192"/>
      <c r="AC26" s="192"/>
      <c r="AD26" s="192"/>
      <c r="AE26" s="192"/>
    </row>
    <row r="27" spans="2:31" ht="6.75" customHeight="1" x14ac:dyDescent="0.25">
      <c r="B27" s="81"/>
      <c r="C27" s="82"/>
      <c r="D27" s="82"/>
      <c r="E27" s="82"/>
      <c r="F27" s="82"/>
      <c r="G27" s="82"/>
      <c r="H27" s="83"/>
      <c r="I27" s="82"/>
      <c r="J27" s="82"/>
      <c r="K27" s="82"/>
      <c r="L27" s="84"/>
      <c r="S27" s="192"/>
      <c r="T27" s="192"/>
      <c r="U27" s="192"/>
      <c r="V27" s="192"/>
      <c r="W27" s="192"/>
      <c r="X27" s="192"/>
      <c r="Y27" s="192"/>
      <c r="Z27" s="192"/>
      <c r="AA27" s="192"/>
      <c r="AB27" s="192"/>
      <c r="AC27" s="192"/>
      <c r="AD27" s="192"/>
      <c r="AE27" s="192"/>
    </row>
    <row r="28" spans="2:31" ht="29.45" customHeight="1" x14ac:dyDescent="0.2">
      <c r="B28" s="265" t="s">
        <v>155</v>
      </c>
      <c r="C28" s="266"/>
      <c r="D28" s="266"/>
      <c r="E28" s="267"/>
      <c r="F28" s="167" t="s">
        <v>216</v>
      </c>
      <c r="G28" s="268" t="s">
        <v>156</v>
      </c>
      <c r="H28" s="268"/>
      <c r="I28" s="268"/>
      <c r="J28" s="268"/>
      <c r="K28" s="269">
        <v>24</v>
      </c>
      <c r="L28" s="270"/>
      <c r="S28" s="255" t="s">
        <v>167</v>
      </c>
      <c r="T28" s="256"/>
      <c r="U28" s="256"/>
      <c r="V28" s="256"/>
      <c r="W28" s="256"/>
      <c r="X28" s="256"/>
      <c r="Y28" s="256"/>
      <c r="Z28" s="256"/>
      <c r="AA28" s="256"/>
      <c r="AB28" s="256"/>
      <c r="AC28" s="256"/>
      <c r="AD28" s="256"/>
      <c r="AE28" s="192"/>
    </row>
    <row r="29" spans="2:31" ht="6.75" customHeight="1" x14ac:dyDescent="0.25">
      <c r="B29" s="81"/>
      <c r="C29" s="82"/>
      <c r="D29" s="82"/>
      <c r="E29" s="82"/>
      <c r="F29" s="82"/>
      <c r="G29" s="82"/>
      <c r="H29" s="83"/>
      <c r="I29" s="82"/>
      <c r="J29" s="82"/>
      <c r="K29" s="82"/>
      <c r="L29" s="84"/>
      <c r="S29" s="190"/>
      <c r="T29" s="190"/>
      <c r="U29" s="190"/>
      <c r="V29" s="190"/>
      <c r="W29" s="190"/>
      <c r="X29" s="190"/>
      <c r="Y29" s="190"/>
      <c r="Z29" s="190"/>
      <c r="AA29" s="190"/>
      <c r="AB29" s="190"/>
      <c r="AC29" s="190"/>
      <c r="AD29" s="190"/>
      <c r="AE29" s="192"/>
    </row>
    <row r="30" spans="2:31" ht="14.45" customHeight="1" x14ac:dyDescent="0.25">
      <c r="B30" s="265" t="s">
        <v>100</v>
      </c>
      <c r="C30" s="266"/>
      <c r="D30" s="266"/>
      <c r="E30" s="267"/>
      <c r="F30" s="399" t="s">
        <v>182</v>
      </c>
      <c r="G30" s="400"/>
      <c r="H30" s="400"/>
      <c r="I30" s="400"/>
      <c r="J30" s="400"/>
      <c r="K30" s="400"/>
      <c r="L30" s="401"/>
      <c r="S30" s="247" t="s">
        <v>168</v>
      </c>
      <c r="T30" s="248"/>
      <c r="U30" s="248"/>
      <c r="V30" s="248"/>
      <c r="W30" s="248"/>
      <c r="X30" s="248"/>
      <c r="Y30" s="248"/>
      <c r="Z30" s="248"/>
      <c r="AA30" s="248"/>
      <c r="AB30" s="248"/>
      <c r="AC30" s="248"/>
      <c r="AD30" s="190"/>
      <c r="AE30" s="192"/>
    </row>
    <row r="31" spans="2:31" ht="6.75" customHeight="1" thickBot="1" x14ac:dyDescent="0.3">
      <c r="B31" s="85"/>
      <c r="C31" s="86"/>
      <c r="D31" s="86"/>
      <c r="E31" s="86"/>
      <c r="F31" s="86"/>
      <c r="G31" s="86"/>
      <c r="H31" s="86"/>
      <c r="I31" s="86"/>
      <c r="J31" s="86"/>
      <c r="K31" s="86"/>
      <c r="L31" s="87"/>
      <c r="S31" s="190"/>
      <c r="T31" s="190"/>
      <c r="U31" s="190"/>
      <c r="V31" s="190"/>
      <c r="W31" s="190"/>
      <c r="X31" s="190"/>
      <c r="Y31" s="190"/>
      <c r="Z31" s="190"/>
      <c r="AA31" s="190"/>
      <c r="AB31" s="190"/>
      <c r="AC31" s="190"/>
      <c r="AD31" s="190"/>
      <c r="AE31" s="192"/>
    </row>
    <row r="32" spans="2:31" s="89" customFormat="1" ht="15" customHeight="1" x14ac:dyDescent="0.25">
      <c r="B32" s="88">
        <v>1</v>
      </c>
      <c r="C32" s="389" t="s">
        <v>8</v>
      </c>
      <c r="D32" s="389"/>
      <c r="E32" s="389"/>
      <c r="F32" s="389"/>
      <c r="G32" s="389"/>
      <c r="H32" s="389"/>
      <c r="I32" s="389"/>
      <c r="J32" s="389"/>
      <c r="K32" s="389"/>
      <c r="L32" s="390"/>
      <c r="O32" s="231"/>
      <c r="P32" s="231"/>
      <c r="Q32" s="231"/>
      <c r="R32" s="231"/>
      <c r="S32" s="195"/>
      <c r="T32" s="190"/>
      <c r="U32" s="195"/>
      <c r="V32" s="195"/>
      <c r="W32" s="195"/>
      <c r="X32" s="195"/>
      <c r="Y32" s="195"/>
      <c r="Z32" s="195"/>
      <c r="AA32" s="195"/>
      <c r="AB32" s="195"/>
      <c r="AC32" s="195"/>
      <c r="AD32" s="195"/>
      <c r="AE32" s="194"/>
    </row>
    <row r="33" spans="2:31" ht="15" x14ac:dyDescent="0.25">
      <c r="B33" s="5"/>
      <c r="C33" s="90" t="s">
        <v>9</v>
      </c>
      <c r="D33" s="372" t="s">
        <v>1</v>
      </c>
      <c r="E33" s="373"/>
      <c r="F33" s="373"/>
      <c r="G33" s="373"/>
      <c r="H33" s="373"/>
      <c r="I33" s="373"/>
      <c r="J33" s="374"/>
      <c r="K33" s="362" t="s">
        <v>42</v>
      </c>
      <c r="L33" s="363"/>
      <c r="S33" s="247" t="s">
        <v>170</v>
      </c>
      <c r="T33" s="251"/>
      <c r="U33" s="251"/>
      <c r="V33" s="251"/>
      <c r="W33" s="251"/>
      <c r="X33" s="251"/>
      <c r="Y33" s="251"/>
      <c r="Z33" s="251"/>
      <c r="AA33" s="190"/>
      <c r="AB33" s="190"/>
      <c r="AC33" s="190"/>
      <c r="AD33" s="190"/>
      <c r="AE33" s="192"/>
    </row>
    <row r="34" spans="2:31" ht="15" customHeight="1" x14ac:dyDescent="0.25">
      <c r="B34" s="5"/>
      <c r="C34" s="177">
        <v>1.1000000000000001</v>
      </c>
      <c r="D34" s="268" t="s">
        <v>112</v>
      </c>
      <c r="E34" s="268"/>
      <c r="F34" s="268"/>
      <c r="G34" s="268"/>
      <c r="H34" s="268"/>
      <c r="I34" s="268"/>
      <c r="J34" s="268"/>
      <c r="K34" s="272">
        <v>600000</v>
      </c>
      <c r="L34" s="273"/>
      <c r="S34" s="192"/>
      <c r="T34" s="192"/>
      <c r="U34" s="192"/>
      <c r="V34" s="192"/>
      <c r="W34" s="192"/>
      <c r="X34" s="192"/>
      <c r="Y34" s="192"/>
      <c r="Z34" s="192"/>
      <c r="AA34" s="192"/>
      <c r="AB34" s="192"/>
      <c r="AC34" s="192"/>
      <c r="AD34" s="192"/>
      <c r="AE34" s="192"/>
    </row>
    <row r="35" spans="2:31" ht="15" customHeight="1" x14ac:dyDescent="0.25">
      <c r="B35" s="5"/>
      <c r="C35" s="177">
        <v>1.2</v>
      </c>
      <c r="D35" s="268" t="s">
        <v>113</v>
      </c>
      <c r="E35" s="268"/>
      <c r="F35" s="268"/>
      <c r="G35" s="268"/>
      <c r="H35" s="268"/>
      <c r="I35" s="268"/>
      <c r="J35" s="268"/>
      <c r="K35" s="272">
        <v>150000</v>
      </c>
      <c r="L35" s="273"/>
      <c r="S35" s="192"/>
      <c r="T35" s="192"/>
      <c r="U35" s="192"/>
      <c r="V35" s="192"/>
      <c r="W35" s="192"/>
      <c r="X35" s="192"/>
      <c r="Y35" s="192"/>
      <c r="Z35" s="192"/>
      <c r="AA35" s="192"/>
      <c r="AB35" s="192"/>
      <c r="AC35" s="192"/>
      <c r="AD35" s="192"/>
      <c r="AE35" s="192"/>
    </row>
    <row r="36" spans="2:31" ht="15" customHeight="1" x14ac:dyDescent="0.25">
      <c r="B36" s="5"/>
      <c r="C36" s="177">
        <v>1.3</v>
      </c>
      <c r="D36" s="268" t="s">
        <v>114</v>
      </c>
      <c r="E36" s="268"/>
      <c r="F36" s="268"/>
      <c r="G36" s="268"/>
      <c r="H36" s="268"/>
      <c r="I36" s="268"/>
      <c r="J36" s="268"/>
      <c r="K36" s="272">
        <v>50000</v>
      </c>
      <c r="L36" s="273"/>
      <c r="S36" s="192"/>
      <c r="T36" s="192"/>
      <c r="U36" s="192"/>
      <c r="V36" s="192"/>
      <c r="W36" s="192"/>
      <c r="X36" s="192"/>
      <c r="Y36" s="192"/>
      <c r="Z36" s="192"/>
      <c r="AA36" s="192"/>
      <c r="AB36" s="192"/>
      <c r="AC36" s="192"/>
      <c r="AD36" s="192"/>
      <c r="AE36" s="192"/>
    </row>
    <row r="37" spans="2:31" ht="15" customHeight="1" x14ac:dyDescent="0.25">
      <c r="B37" s="5"/>
      <c r="C37" s="177">
        <v>1.4</v>
      </c>
      <c r="D37" s="268" t="s">
        <v>115</v>
      </c>
      <c r="E37" s="268"/>
      <c r="F37" s="268"/>
      <c r="G37" s="268"/>
      <c r="H37" s="268"/>
      <c r="I37" s="268"/>
      <c r="J37" s="268"/>
      <c r="K37" s="288">
        <v>5150000</v>
      </c>
      <c r="L37" s="289"/>
      <c r="S37" s="192"/>
      <c r="T37" s="192"/>
      <c r="U37" s="192"/>
      <c r="V37" s="192"/>
      <c r="W37" s="192"/>
      <c r="X37" s="192"/>
      <c r="Y37" s="192"/>
      <c r="Z37" s="192"/>
      <c r="AA37" s="192"/>
      <c r="AB37" s="192"/>
      <c r="AC37" s="192"/>
      <c r="AD37" s="192"/>
      <c r="AE37" s="192"/>
    </row>
    <row r="38" spans="2:31" ht="15" customHeight="1" x14ac:dyDescent="0.25">
      <c r="B38" s="5"/>
      <c r="C38" s="177">
        <v>1.5</v>
      </c>
      <c r="D38" s="268" t="s">
        <v>116</v>
      </c>
      <c r="E38" s="268"/>
      <c r="F38" s="268"/>
      <c r="G38" s="268"/>
      <c r="H38" s="268"/>
      <c r="I38" s="268"/>
      <c r="J38" s="268"/>
      <c r="K38" s="288">
        <v>3658000</v>
      </c>
      <c r="L38" s="289"/>
      <c r="S38" s="192"/>
      <c r="T38" s="192"/>
      <c r="U38" s="192"/>
      <c r="V38" s="192"/>
      <c r="W38" s="192"/>
      <c r="X38" s="192"/>
      <c r="Y38" s="192"/>
      <c r="Z38" s="192"/>
      <c r="AA38" s="192"/>
      <c r="AB38" s="192"/>
      <c r="AC38" s="192"/>
      <c r="AD38" s="192"/>
      <c r="AE38" s="192"/>
    </row>
    <row r="39" spans="2:31" ht="15" customHeight="1" x14ac:dyDescent="0.25">
      <c r="B39" s="5"/>
      <c r="C39" s="177">
        <v>1.6</v>
      </c>
      <c r="D39" s="268" t="s">
        <v>117</v>
      </c>
      <c r="E39" s="268"/>
      <c r="F39" s="268"/>
      <c r="G39" s="268"/>
      <c r="H39" s="268"/>
      <c r="I39" s="268"/>
      <c r="J39" s="268"/>
      <c r="K39" s="288">
        <v>5150000</v>
      </c>
      <c r="L39" s="289"/>
      <c r="S39" s="192"/>
      <c r="T39" s="192"/>
      <c r="U39" s="192"/>
      <c r="V39" s="192"/>
      <c r="W39" s="192"/>
      <c r="X39" s="192"/>
      <c r="Y39" s="192"/>
      <c r="Z39" s="192"/>
      <c r="AA39" s="192"/>
      <c r="AB39" s="192"/>
      <c r="AC39" s="192"/>
      <c r="AD39" s="192"/>
      <c r="AE39" s="192"/>
    </row>
    <row r="40" spans="2:31" ht="15" customHeight="1" x14ac:dyDescent="0.25">
      <c r="B40" s="5"/>
      <c r="C40" s="177">
        <v>1.7</v>
      </c>
      <c r="D40" s="268" t="s">
        <v>118</v>
      </c>
      <c r="E40" s="268"/>
      <c r="F40" s="268"/>
      <c r="G40" s="268"/>
      <c r="H40" s="268"/>
      <c r="I40" s="268"/>
      <c r="J40" s="268"/>
      <c r="K40" s="288">
        <v>5658000</v>
      </c>
      <c r="L40" s="289"/>
      <c r="S40" s="192"/>
      <c r="T40" s="192"/>
      <c r="U40" s="192"/>
      <c r="V40" s="192"/>
      <c r="W40" s="192"/>
      <c r="X40" s="192"/>
      <c r="Y40" s="192"/>
      <c r="Z40" s="192"/>
      <c r="AA40" s="192"/>
      <c r="AB40" s="192"/>
      <c r="AC40" s="192"/>
      <c r="AD40" s="192"/>
      <c r="AE40" s="192"/>
    </row>
    <row r="41" spans="2:31" ht="15" customHeight="1" x14ac:dyDescent="0.25">
      <c r="B41" s="5"/>
      <c r="C41" s="177">
        <v>1.8</v>
      </c>
      <c r="D41" s="268" t="s">
        <v>120</v>
      </c>
      <c r="E41" s="268"/>
      <c r="F41" s="268"/>
      <c r="G41" s="268"/>
      <c r="H41" s="268"/>
      <c r="I41" s="268"/>
      <c r="J41" s="268"/>
      <c r="K41" s="288">
        <v>260000</v>
      </c>
      <c r="L41" s="289"/>
      <c r="S41" s="192"/>
      <c r="T41" s="192"/>
      <c r="U41" s="192"/>
      <c r="V41" s="192"/>
      <c r="W41" s="192"/>
      <c r="X41" s="192"/>
      <c r="Y41" s="192"/>
      <c r="Z41" s="192"/>
      <c r="AA41" s="192"/>
      <c r="AB41" s="192"/>
      <c r="AC41" s="192"/>
      <c r="AD41" s="192"/>
      <c r="AE41" s="192"/>
    </row>
    <row r="42" spans="2:31" ht="15" customHeight="1" x14ac:dyDescent="0.25">
      <c r="B42" s="5"/>
      <c r="C42" s="177">
        <v>1.9</v>
      </c>
      <c r="D42" s="268" t="s">
        <v>119</v>
      </c>
      <c r="E42" s="268"/>
      <c r="F42" s="268"/>
      <c r="G42" s="268"/>
      <c r="H42" s="268"/>
      <c r="I42" s="268"/>
      <c r="J42" s="268"/>
      <c r="K42" s="288">
        <v>575000</v>
      </c>
      <c r="L42" s="289"/>
      <c r="S42" s="192"/>
      <c r="T42" s="192"/>
      <c r="U42" s="192"/>
      <c r="V42" s="192"/>
      <c r="W42" s="192"/>
      <c r="X42" s="192"/>
      <c r="Y42" s="192"/>
      <c r="Z42" s="192"/>
      <c r="AA42" s="192"/>
      <c r="AB42" s="192"/>
      <c r="AC42" s="192"/>
      <c r="AD42" s="192"/>
      <c r="AE42" s="192"/>
    </row>
    <row r="43" spans="2:31" ht="15" customHeight="1" x14ac:dyDescent="0.25">
      <c r="B43" s="5"/>
      <c r="C43" s="91">
        <v>1.1000000000000001</v>
      </c>
      <c r="D43" s="268" t="s">
        <v>121</v>
      </c>
      <c r="E43" s="268"/>
      <c r="F43" s="268"/>
      <c r="G43" s="268"/>
      <c r="H43" s="268"/>
      <c r="I43" s="268"/>
      <c r="J43" s="268"/>
      <c r="K43" s="288">
        <v>486500</v>
      </c>
      <c r="L43" s="289"/>
      <c r="S43" s="192"/>
      <c r="T43" s="192"/>
      <c r="U43" s="192"/>
      <c r="V43" s="192"/>
      <c r="W43" s="192"/>
      <c r="X43" s="192"/>
      <c r="Y43" s="192"/>
      <c r="Z43" s="192"/>
      <c r="AA43" s="192"/>
      <c r="AB43" s="192"/>
      <c r="AC43" s="192"/>
      <c r="AD43" s="192"/>
      <c r="AE43" s="192"/>
    </row>
    <row r="44" spans="2:31" ht="15" customHeight="1" x14ac:dyDescent="0.25">
      <c r="B44" s="5"/>
      <c r="C44" s="177">
        <v>1.1100000000000001</v>
      </c>
      <c r="D44" s="285" t="s">
        <v>109</v>
      </c>
      <c r="E44" s="286"/>
      <c r="F44" s="286"/>
      <c r="G44" s="286"/>
      <c r="H44" s="286"/>
      <c r="I44" s="286"/>
      <c r="J44" s="287"/>
      <c r="K44" s="288">
        <v>150000</v>
      </c>
      <c r="L44" s="289"/>
      <c r="S44" s="192"/>
      <c r="T44" s="192"/>
      <c r="U44" s="192"/>
      <c r="V44" s="192"/>
      <c r="W44" s="192"/>
      <c r="X44" s="192"/>
      <c r="Y44" s="192"/>
      <c r="Z44" s="192"/>
      <c r="AA44" s="192"/>
      <c r="AB44" s="192"/>
      <c r="AC44" s="192"/>
      <c r="AD44" s="192"/>
      <c r="AE44" s="192"/>
    </row>
    <row r="45" spans="2:31" ht="15" customHeight="1" x14ac:dyDescent="0.25">
      <c r="B45" s="5"/>
      <c r="C45" s="177">
        <v>1.1200000000000001</v>
      </c>
      <c r="D45" s="285" t="s">
        <v>110</v>
      </c>
      <c r="E45" s="286"/>
      <c r="F45" s="286"/>
      <c r="G45" s="286"/>
      <c r="H45" s="286"/>
      <c r="I45" s="286"/>
      <c r="J45" s="287"/>
      <c r="K45" s="288">
        <v>1600000</v>
      </c>
      <c r="L45" s="289"/>
    </row>
    <row r="46" spans="2:31" ht="15" customHeight="1" x14ac:dyDescent="0.25">
      <c r="B46" s="5"/>
      <c r="C46" s="177">
        <v>1.1299999999999999</v>
      </c>
      <c r="D46" s="268" t="s">
        <v>122</v>
      </c>
      <c r="E46" s="268"/>
      <c r="F46" s="268"/>
      <c r="G46" s="268"/>
      <c r="H46" s="268"/>
      <c r="I46" s="268"/>
      <c r="J46" s="268"/>
      <c r="K46" s="288">
        <v>650000</v>
      </c>
      <c r="L46" s="289"/>
    </row>
    <row r="47" spans="2:31" ht="15" customHeight="1" x14ac:dyDescent="0.25">
      <c r="B47" s="5"/>
      <c r="C47" s="177">
        <v>1.1399999999999999</v>
      </c>
      <c r="D47" s="268" t="s">
        <v>104</v>
      </c>
      <c r="E47" s="268"/>
      <c r="F47" s="268"/>
      <c r="G47" s="268"/>
      <c r="H47" s="268"/>
      <c r="I47" s="268"/>
      <c r="J47" s="268"/>
      <c r="K47" s="272">
        <v>0</v>
      </c>
      <c r="L47" s="273"/>
    </row>
    <row r="48" spans="2:31" ht="27.6" customHeight="1" x14ac:dyDescent="0.25">
      <c r="B48" s="5"/>
      <c r="C48" s="177">
        <v>1.1499999999999999</v>
      </c>
      <c r="D48" s="285" t="s">
        <v>111</v>
      </c>
      <c r="E48" s="286"/>
      <c r="F48" s="287"/>
      <c r="G48" s="406">
        <v>0.1</v>
      </c>
      <c r="H48" s="407"/>
      <c r="I48" s="92" t="s">
        <v>12</v>
      </c>
      <c r="J48" s="93">
        <f>SUM(K34:L47)</f>
        <v>24137500</v>
      </c>
      <c r="K48" s="272">
        <f>J48*G48</f>
        <v>2413750</v>
      </c>
      <c r="L48" s="273"/>
    </row>
    <row r="49" spans="2:31" s="89" customFormat="1" ht="15" customHeight="1" thickBot="1" x14ac:dyDescent="0.3">
      <c r="B49" s="94"/>
      <c r="C49" s="295" t="s">
        <v>43</v>
      </c>
      <c r="D49" s="295"/>
      <c r="E49" s="295"/>
      <c r="F49" s="295"/>
      <c r="G49" s="295"/>
      <c r="H49" s="295"/>
      <c r="I49" s="295"/>
      <c r="J49" s="295"/>
      <c r="K49" s="290">
        <f>SUM(K34:L48)</f>
        <v>26551250</v>
      </c>
      <c r="L49" s="291"/>
      <c r="O49" s="231"/>
      <c r="P49" s="231"/>
      <c r="Q49" s="231"/>
      <c r="R49" s="231"/>
      <c r="S49" s="187"/>
      <c r="T49" s="187"/>
    </row>
    <row r="50" spans="2:31" s="89" customFormat="1" ht="15" customHeight="1" x14ac:dyDescent="0.25">
      <c r="B50" s="95">
        <v>2</v>
      </c>
      <c r="C50" s="260" t="s">
        <v>60</v>
      </c>
      <c r="D50" s="261"/>
      <c r="E50" s="261"/>
      <c r="F50" s="261"/>
      <c r="G50" s="261"/>
      <c r="H50" s="261"/>
      <c r="I50" s="261"/>
      <c r="J50" s="261"/>
      <c r="K50" s="261"/>
      <c r="L50" s="262"/>
      <c r="O50" s="231"/>
      <c r="P50" s="231"/>
      <c r="Q50" s="231"/>
      <c r="R50" s="231"/>
      <c r="S50" s="187"/>
      <c r="T50" s="187"/>
    </row>
    <row r="51" spans="2:31" x14ac:dyDescent="0.25">
      <c r="B51" s="5"/>
      <c r="C51" s="96" t="s">
        <v>9</v>
      </c>
      <c r="D51" s="369" t="s">
        <v>1</v>
      </c>
      <c r="E51" s="370"/>
      <c r="F51" s="371"/>
      <c r="G51" s="380" t="s">
        <v>10</v>
      </c>
      <c r="H51" s="380"/>
      <c r="I51" s="183" t="s">
        <v>61</v>
      </c>
      <c r="J51" s="183" t="s">
        <v>11</v>
      </c>
      <c r="K51" s="381" t="s">
        <v>62</v>
      </c>
      <c r="L51" s="382"/>
    </row>
    <row r="52" spans="2:31" x14ac:dyDescent="0.25">
      <c r="B52" s="5"/>
      <c r="C52" s="97">
        <v>2.1</v>
      </c>
      <c r="D52" s="344" t="s">
        <v>15</v>
      </c>
      <c r="E52" s="344"/>
      <c r="F52" s="344"/>
      <c r="G52" s="280"/>
      <c r="H52" s="281"/>
      <c r="I52" s="281"/>
      <c r="J52" s="282"/>
      <c r="K52" s="278">
        <f>SUM(K53:L59)</f>
        <v>3100000</v>
      </c>
      <c r="L52" s="279"/>
      <c r="S52" s="247" t="s">
        <v>181</v>
      </c>
      <c r="T52" s="249"/>
      <c r="U52" s="249"/>
      <c r="V52" s="249"/>
      <c r="W52" s="249"/>
      <c r="X52" s="249"/>
      <c r="Y52" s="249"/>
      <c r="Z52" s="249"/>
      <c r="AA52" s="249"/>
      <c r="AB52" s="249"/>
      <c r="AC52" s="249"/>
      <c r="AD52" s="249"/>
      <c r="AE52" s="249"/>
    </row>
    <row r="53" spans="2:31" x14ac:dyDescent="0.25">
      <c r="B53" s="5"/>
      <c r="C53" s="97" t="s">
        <v>132</v>
      </c>
      <c r="D53" s="388" t="s">
        <v>139</v>
      </c>
      <c r="E53" s="388"/>
      <c r="F53" s="388"/>
      <c r="G53" s="274">
        <v>1</v>
      </c>
      <c r="H53" s="274"/>
      <c r="I53" s="188" t="s">
        <v>171</v>
      </c>
      <c r="J53" s="196">
        <v>175000</v>
      </c>
      <c r="K53" s="278">
        <f t="shared" ref="K53:K59" si="0">J53*G53</f>
        <v>175000</v>
      </c>
      <c r="L53" s="279"/>
    </row>
    <row r="54" spans="2:31" x14ac:dyDescent="0.25">
      <c r="B54" s="5"/>
      <c r="C54" s="97" t="s">
        <v>133</v>
      </c>
      <c r="D54" s="388" t="s">
        <v>140</v>
      </c>
      <c r="E54" s="388"/>
      <c r="F54" s="388"/>
      <c r="G54" s="274">
        <v>1</v>
      </c>
      <c r="H54" s="274"/>
      <c r="I54" s="188" t="s">
        <v>171</v>
      </c>
      <c r="J54" s="196">
        <v>650000</v>
      </c>
      <c r="K54" s="278">
        <f t="shared" si="0"/>
        <v>650000</v>
      </c>
      <c r="L54" s="279"/>
    </row>
    <row r="55" spans="2:31" x14ac:dyDescent="0.25">
      <c r="B55" s="5"/>
      <c r="C55" s="97" t="s">
        <v>134</v>
      </c>
      <c r="D55" s="388" t="s">
        <v>141</v>
      </c>
      <c r="E55" s="388"/>
      <c r="F55" s="388"/>
      <c r="G55" s="274">
        <v>1</v>
      </c>
      <c r="H55" s="274"/>
      <c r="I55" s="188" t="s">
        <v>171</v>
      </c>
      <c r="J55" s="196">
        <v>450000</v>
      </c>
      <c r="K55" s="278">
        <f t="shared" si="0"/>
        <v>450000</v>
      </c>
      <c r="L55" s="279"/>
    </row>
    <row r="56" spans="2:31" x14ac:dyDescent="0.25">
      <c r="B56" s="5"/>
      <c r="C56" s="97" t="s">
        <v>135</v>
      </c>
      <c r="D56" s="388" t="s">
        <v>142</v>
      </c>
      <c r="E56" s="388"/>
      <c r="F56" s="388"/>
      <c r="G56" s="274">
        <v>1</v>
      </c>
      <c r="H56" s="274"/>
      <c r="I56" s="188" t="s">
        <v>171</v>
      </c>
      <c r="J56" s="196">
        <v>75000</v>
      </c>
      <c r="K56" s="278">
        <f t="shared" si="0"/>
        <v>75000</v>
      </c>
      <c r="L56" s="279"/>
    </row>
    <row r="57" spans="2:31" x14ac:dyDescent="0.25">
      <c r="B57" s="5"/>
      <c r="C57" s="97" t="s">
        <v>136</v>
      </c>
      <c r="D57" s="388" t="s">
        <v>143</v>
      </c>
      <c r="E57" s="388"/>
      <c r="F57" s="388"/>
      <c r="G57" s="274">
        <v>1</v>
      </c>
      <c r="H57" s="274"/>
      <c r="I57" s="188" t="s">
        <v>171</v>
      </c>
      <c r="J57" s="196">
        <v>1500000</v>
      </c>
      <c r="K57" s="278">
        <f t="shared" si="0"/>
        <v>1500000</v>
      </c>
      <c r="L57" s="279"/>
    </row>
    <row r="58" spans="2:31" x14ac:dyDescent="0.25">
      <c r="B58" s="5"/>
      <c r="C58" s="97" t="s">
        <v>137</v>
      </c>
      <c r="D58" s="388" t="s">
        <v>144</v>
      </c>
      <c r="E58" s="388"/>
      <c r="F58" s="388"/>
      <c r="G58" s="274">
        <v>1</v>
      </c>
      <c r="H58" s="274"/>
      <c r="I58" s="188" t="s">
        <v>171</v>
      </c>
      <c r="J58" s="196">
        <v>250000</v>
      </c>
      <c r="K58" s="278">
        <f t="shared" si="0"/>
        <v>250000</v>
      </c>
      <c r="L58" s="279"/>
    </row>
    <row r="59" spans="2:31" x14ac:dyDescent="0.25">
      <c r="B59" s="5"/>
      <c r="C59" s="97" t="s">
        <v>138</v>
      </c>
      <c r="D59" s="388" t="s">
        <v>145</v>
      </c>
      <c r="E59" s="388"/>
      <c r="F59" s="388"/>
      <c r="G59" s="274">
        <v>1</v>
      </c>
      <c r="H59" s="274"/>
      <c r="I59" s="188" t="s">
        <v>172</v>
      </c>
      <c r="J59" s="196"/>
      <c r="K59" s="278">
        <f t="shared" si="0"/>
        <v>0</v>
      </c>
      <c r="L59" s="279"/>
    </row>
    <row r="60" spans="2:31" s="89" customFormat="1" ht="15" customHeight="1" thickBot="1" x14ac:dyDescent="0.3">
      <c r="B60" s="94"/>
      <c r="C60" s="295" t="s">
        <v>93</v>
      </c>
      <c r="D60" s="295"/>
      <c r="E60" s="295"/>
      <c r="F60" s="295"/>
      <c r="G60" s="295"/>
      <c r="H60" s="295"/>
      <c r="I60" s="295"/>
      <c r="J60" s="295"/>
      <c r="K60" s="290">
        <f>SUM(K52)</f>
        <v>3100000</v>
      </c>
      <c r="L60" s="291"/>
      <c r="O60" s="231"/>
      <c r="P60" s="231"/>
      <c r="Q60" s="231"/>
      <c r="R60" s="231"/>
      <c r="S60" s="194"/>
      <c r="T60" s="194"/>
      <c r="U60" s="194"/>
      <c r="V60" s="194"/>
      <c r="W60" s="194"/>
      <c r="X60" s="194"/>
      <c r="Y60" s="194"/>
      <c r="Z60" s="194"/>
      <c r="AA60" s="194"/>
      <c r="AB60" s="194"/>
      <c r="AC60" s="194"/>
      <c r="AD60" s="194"/>
    </row>
    <row r="61" spans="2:31" s="89" customFormat="1" ht="15" customHeight="1" x14ac:dyDescent="0.25">
      <c r="B61" s="95">
        <v>3</v>
      </c>
      <c r="C61" s="260" t="s">
        <v>84</v>
      </c>
      <c r="D61" s="261"/>
      <c r="E61" s="261"/>
      <c r="F61" s="261"/>
      <c r="G61" s="261"/>
      <c r="H61" s="261"/>
      <c r="I61" s="261"/>
      <c r="J61" s="261"/>
      <c r="K61" s="261"/>
      <c r="L61" s="262"/>
      <c r="O61" s="231"/>
      <c r="P61" s="231"/>
      <c r="Q61" s="231"/>
      <c r="R61" s="231"/>
      <c r="S61" s="194"/>
      <c r="T61" s="194"/>
      <c r="U61" s="194"/>
      <c r="V61" s="194"/>
      <c r="W61" s="194"/>
      <c r="X61" s="194"/>
      <c r="Y61" s="194"/>
      <c r="Z61" s="194"/>
      <c r="AA61" s="194"/>
      <c r="AB61" s="194"/>
      <c r="AC61" s="194"/>
      <c r="AD61" s="194"/>
    </row>
    <row r="62" spans="2:31" x14ac:dyDescent="0.25">
      <c r="B62" s="5"/>
      <c r="C62" s="96" t="s">
        <v>9</v>
      </c>
      <c r="D62" s="369" t="s">
        <v>1</v>
      </c>
      <c r="E62" s="370"/>
      <c r="F62" s="371"/>
      <c r="G62" s="380" t="s">
        <v>10</v>
      </c>
      <c r="H62" s="380"/>
      <c r="I62" s="183" t="s">
        <v>61</v>
      </c>
      <c r="J62" s="183" t="s">
        <v>11</v>
      </c>
      <c r="K62" s="381" t="s">
        <v>62</v>
      </c>
      <c r="L62" s="382"/>
      <c r="S62" s="192"/>
      <c r="T62" s="192"/>
      <c r="U62" s="192"/>
      <c r="V62" s="192"/>
      <c r="W62" s="192"/>
      <c r="X62" s="192"/>
      <c r="Y62" s="192"/>
      <c r="Z62" s="192"/>
      <c r="AA62" s="192"/>
      <c r="AB62" s="192"/>
      <c r="AC62" s="192"/>
      <c r="AD62" s="192"/>
    </row>
    <row r="63" spans="2:31" x14ac:dyDescent="0.25">
      <c r="B63" s="98"/>
      <c r="C63" s="184">
        <v>3.1</v>
      </c>
      <c r="D63" s="354" t="s">
        <v>87</v>
      </c>
      <c r="E63" s="354"/>
      <c r="F63" s="354"/>
      <c r="G63" s="343">
        <v>0.05</v>
      </c>
      <c r="H63" s="343"/>
      <c r="I63" s="99" t="s">
        <v>12</v>
      </c>
      <c r="J63" s="100">
        <f>K49</f>
        <v>26551250</v>
      </c>
      <c r="K63" s="349">
        <f>J63*G63</f>
        <v>1327562.5</v>
      </c>
      <c r="L63" s="350"/>
      <c r="S63" s="250" t="s">
        <v>173</v>
      </c>
      <c r="T63" s="257"/>
      <c r="U63" s="257"/>
      <c r="V63" s="257"/>
      <c r="W63" s="257"/>
      <c r="X63" s="257"/>
      <c r="Y63" s="257"/>
      <c r="Z63" s="257"/>
      <c r="AA63" s="257"/>
      <c r="AB63" s="257"/>
      <c r="AC63" s="257"/>
      <c r="AD63" s="257"/>
      <c r="AE63" s="192"/>
    </row>
    <row r="64" spans="2:31" s="89" customFormat="1" ht="15" customHeight="1" thickBot="1" x14ac:dyDescent="0.3">
      <c r="B64" s="101"/>
      <c r="C64" s="383" t="s">
        <v>85</v>
      </c>
      <c r="D64" s="384"/>
      <c r="E64" s="384"/>
      <c r="F64" s="384"/>
      <c r="G64" s="384"/>
      <c r="H64" s="384"/>
      <c r="I64" s="384"/>
      <c r="J64" s="385"/>
      <c r="K64" s="386">
        <f>SUM(K63)</f>
        <v>1327562.5</v>
      </c>
      <c r="L64" s="387"/>
      <c r="M64" s="194"/>
      <c r="N64" s="194"/>
      <c r="O64" s="231"/>
      <c r="P64" s="231"/>
      <c r="Q64" s="231"/>
      <c r="R64" s="231"/>
      <c r="S64" s="194"/>
      <c r="T64" s="194"/>
      <c r="U64" s="194"/>
      <c r="V64" s="194"/>
      <c r="W64" s="194"/>
      <c r="X64" s="194"/>
      <c r="Y64" s="194"/>
      <c r="Z64" s="194"/>
      <c r="AA64" s="194"/>
      <c r="AB64" s="194"/>
      <c r="AC64" s="194"/>
      <c r="AD64" s="194"/>
      <c r="AE64" s="194"/>
    </row>
    <row r="65" spans="2:33" s="89" customFormat="1" ht="15" customHeight="1" x14ac:dyDescent="0.25">
      <c r="B65" s="95">
        <v>4</v>
      </c>
      <c r="C65" s="260" t="s">
        <v>13</v>
      </c>
      <c r="D65" s="261"/>
      <c r="E65" s="261"/>
      <c r="F65" s="261"/>
      <c r="G65" s="261"/>
      <c r="H65" s="261"/>
      <c r="I65" s="261"/>
      <c r="J65" s="261"/>
      <c r="K65" s="261"/>
      <c r="L65" s="262"/>
      <c r="M65" s="194"/>
      <c r="N65" s="194"/>
      <c r="O65" s="231"/>
      <c r="P65" s="231"/>
      <c r="Q65" s="231"/>
      <c r="R65" s="231"/>
      <c r="S65" s="250" t="s">
        <v>183</v>
      </c>
      <c r="T65" s="259"/>
      <c r="U65" s="259"/>
      <c r="V65" s="259"/>
      <c r="W65" s="259"/>
      <c r="X65" s="259"/>
      <c r="Y65" s="259"/>
      <c r="Z65" s="259"/>
      <c r="AA65" s="259"/>
      <c r="AB65" s="194"/>
      <c r="AC65" s="194"/>
      <c r="AD65" s="194"/>
      <c r="AE65" s="194"/>
    </row>
    <row r="66" spans="2:33" x14ac:dyDescent="0.25">
      <c r="B66" s="5"/>
      <c r="C66" s="96" t="s">
        <v>9</v>
      </c>
      <c r="D66" s="369" t="s">
        <v>1</v>
      </c>
      <c r="E66" s="370"/>
      <c r="F66" s="371"/>
      <c r="G66" s="380" t="s">
        <v>10</v>
      </c>
      <c r="H66" s="380"/>
      <c r="I66" s="183" t="s">
        <v>61</v>
      </c>
      <c r="J66" s="183" t="s">
        <v>11</v>
      </c>
      <c r="K66" s="381" t="s">
        <v>62</v>
      </c>
      <c r="L66" s="382"/>
      <c r="M66" s="192"/>
      <c r="N66" s="192"/>
      <c r="S66" s="192"/>
      <c r="T66" s="192"/>
      <c r="U66" s="192"/>
      <c r="V66" s="192"/>
      <c r="W66" s="192"/>
      <c r="X66" s="192"/>
      <c r="Y66" s="192"/>
      <c r="Z66" s="192"/>
      <c r="AA66" s="192"/>
      <c r="AB66" s="192"/>
      <c r="AC66" s="192"/>
      <c r="AD66" s="192"/>
      <c r="AE66" s="192"/>
    </row>
    <row r="67" spans="2:33" x14ac:dyDescent="0.25">
      <c r="B67" s="5"/>
      <c r="C67" s="177">
        <v>4.0999999999999996</v>
      </c>
      <c r="D67" s="368" t="s">
        <v>69</v>
      </c>
      <c r="E67" s="368"/>
      <c r="F67" s="368"/>
      <c r="G67" s="339">
        <v>1</v>
      </c>
      <c r="H67" s="339"/>
      <c r="I67" s="92" t="s">
        <v>70</v>
      </c>
      <c r="J67" s="185">
        <v>50000</v>
      </c>
      <c r="K67" s="366">
        <f t="shared" ref="K67:K72" si="1">G67*J67</f>
        <v>50000</v>
      </c>
      <c r="L67" s="367"/>
      <c r="M67" s="192"/>
      <c r="N67" s="192"/>
      <c r="S67" s="192"/>
      <c r="T67" s="192"/>
      <c r="U67" s="192"/>
      <c r="V67" s="192"/>
      <c r="W67" s="192"/>
      <c r="X67" s="192"/>
      <c r="Y67" s="192"/>
      <c r="Z67" s="192"/>
      <c r="AA67" s="192"/>
      <c r="AB67" s="192"/>
      <c r="AC67" s="192"/>
      <c r="AD67" s="192"/>
      <c r="AE67" s="192"/>
    </row>
    <row r="68" spans="2:33" x14ac:dyDescent="0.25">
      <c r="B68" s="5"/>
      <c r="C68" s="177">
        <v>4.2</v>
      </c>
      <c r="D68" s="368" t="s">
        <v>67</v>
      </c>
      <c r="E68" s="368"/>
      <c r="F68" s="368"/>
      <c r="G68" s="339"/>
      <c r="H68" s="339"/>
      <c r="I68" s="92" t="s">
        <v>64</v>
      </c>
      <c r="J68" s="185"/>
      <c r="K68" s="366">
        <f t="shared" si="1"/>
        <v>0</v>
      </c>
      <c r="L68" s="367"/>
      <c r="M68" s="192"/>
      <c r="N68" s="192"/>
      <c r="S68" s="250" t="s">
        <v>207</v>
      </c>
      <c r="T68" s="251"/>
      <c r="U68" s="251"/>
      <c r="V68" s="251"/>
      <c r="W68" s="251"/>
      <c r="X68" s="192"/>
      <c r="Y68" s="192"/>
      <c r="Z68" s="192"/>
      <c r="AA68" s="192"/>
      <c r="AB68" s="192"/>
      <c r="AC68" s="192"/>
      <c r="AD68" s="192"/>
      <c r="AE68" s="192"/>
    </row>
    <row r="69" spans="2:33" x14ac:dyDescent="0.25">
      <c r="B69" s="5"/>
      <c r="C69" s="177">
        <v>4.3</v>
      </c>
      <c r="D69" s="368" t="s">
        <v>65</v>
      </c>
      <c r="E69" s="368"/>
      <c r="F69" s="368"/>
      <c r="G69" s="339"/>
      <c r="H69" s="339"/>
      <c r="I69" s="92" t="s">
        <v>174</v>
      </c>
      <c r="J69" s="185"/>
      <c r="K69" s="366">
        <f t="shared" si="1"/>
        <v>0</v>
      </c>
      <c r="L69" s="367"/>
      <c r="M69" s="192"/>
      <c r="N69" s="192"/>
      <c r="S69" s="251"/>
      <c r="T69" s="251"/>
      <c r="U69" s="251"/>
      <c r="V69" s="251"/>
      <c r="W69" s="251"/>
      <c r="X69" s="192"/>
      <c r="Y69" s="192"/>
      <c r="Z69" s="192"/>
      <c r="AA69" s="192"/>
      <c r="AB69" s="192"/>
      <c r="AC69" s="192"/>
      <c r="AD69" s="192"/>
      <c r="AE69" s="192"/>
    </row>
    <row r="70" spans="2:33" x14ac:dyDescent="0.25">
      <c r="B70" s="5"/>
      <c r="C70" s="177">
        <v>4.4000000000000004</v>
      </c>
      <c r="D70" s="368" t="s">
        <v>68</v>
      </c>
      <c r="E70" s="368"/>
      <c r="F70" s="368"/>
      <c r="G70" s="339"/>
      <c r="H70" s="339"/>
      <c r="I70" s="92" t="s">
        <v>64</v>
      </c>
      <c r="J70" s="185"/>
      <c r="K70" s="366">
        <f t="shared" si="1"/>
        <v>0</v>
      </c>
      <c r="L70" s="367"/>
      <c r="S70" s="192"/>
      <c r="T70" s="192"/>
      <c r="U70" s="192"/>
      <c r="V70" s="192"/>
      <c r="W70" s="192"/>
      <c r="X70" s="192"/>
      <c r="Y70" s="192"/>
      <c r="Z70" s="192"/>
      <c r="AA70" s="192"/>
      <c r="AB70" s="192"/>
      <c r="AC70" s="192"/>
      <c r="AD70" s="192"/>
      <c r="AE70" s="192"/>
    </row>
    <row r="71" spans="2:33" x14ac:dyDescent="0.25">
      <c r="B71" s="5"/>
      <c r="C71" s="177">
        <v>4.5</v>
      </c>
      <c r="D71" s="368" t="s">
        <v>66</v>
      </c>
      <c r="E71" s="368"/>
      <c r="F71" s="368"/>
      <c r="G71" s="339">
        <v>1</v>
      </c>
      <c r="H71" s="339"/>
      <c r="I71" s="92" t="s">
        <v>64</v>
      </c>
      <c r="J71" s="185">
        <v>125000</v>
      </c>
      <c r="K71" s="366">
        <f t="shared" si="1"/>
        <v>125000</v>
      </c>
      <c r="L71" s="367"/>
      <c r="S71" s="192"/>
      <c r="T71" s="192"/>
      <c r="U71" s="192"/>
      <c r="V71" s="192"/>
      <c r="W71" s="192"/>
      <c r="X71" s="192"/>
      <c r="Y71" s="192"/>
      <c r="Z71" s="192"/>
      <c r="AA71" s="192"/>
      <c r="AB71" s="192"/>
      <c r="AC71" s="192"/>
      <c r="AD71" s="192"/>
      <c r="AE71" s="192"/>
    </row>
    <row r="72" spans="2:33" x14ac:dyDescent="0.25">
      <c r="B72" s="5"/>
      <c r="C72" s="177">
        <v>4.5999999999999996</v>
      </c>
      <c r="D72" s="368" t="s">
        <v>63</v>
      </c>
      <c r="E72" s="368"/>
      <c r="F72" s="368"/>
      <c r="G72" s="339"/>
      <c r="H72" s="339"/>
      <c r="I72" s="92" t="s">
        <v>64</v>
      </c>
      <c r="J72" s="185"/>
      <c r="K72" s="366">
        <f t="shared" si="1"/>
        <v>0</v>
      </c>
      <c r="L72" s="367"/>
      <c r="S72" s="192"/>
      <c r="T72" s="192"/>
      <c r="U72" s="192"/>
      <c r="V72" s="192"/>
      <c r="W72" s="192"/>
      <c r="X72" s="192"/>
      <c r="Y72" s="192"/>
      <c r="Z72" s="192"/>
      <c r="AA72" s="192"/>
      <c r="AB72" s="192"/>
      <c r="AC72" s="192"/>
      <c r="AD72" s="192"/>
      <c r="AE72" s="192"/>
    </row>
    <row r="73" spans="2:33" s="89" customFormat="1" ht="15" customHeight="1" thickBot="1" x14ac:dyDescent="0.3">
      <c r="B73" s="94"/>
      <c r="C73" s="295" t="s">
        <v>71</v>
      </c>
      <c r="D73" s="295"/>
      <c r="E73" s="295"/>
      <c r="F73" s="295"/>
      <c r="G73" s="295"/>
      <c r="H73" s="295"/>
      <c r="I73" s="295"/>
      <c r="J73" s="295"/>
      <c r="K73" s="290">
        <f>SUM(K67:L72)</f>
        <v>175000</v>
      </c>
      <c r="L73" s="291"/>
      <c r="O73" s="231"/>
      <c r="P73" s="231"/>
      <c r="Q73" s="231"/>
      <c r="R73" s="231"/>
      <c r="S73" s="194"/>
      <c r="T73" s="194"/>
      <c r="U73" s="194"/>
      <c r="V73" s="194"/>
      <c r="W73" s="194"/>
      <c r="X73" s="194"/>
      <c r="Y73" s="194"/>
      <c r="Z73" s="194"/>
      <c r="AA73" s="194"/>
      <c r="AB73" s="194"/>
      <c r="AC73" s="194"/>
      <c r="AD73" s="194"/>
      <c r="AE73" s="194"/>
    </row>
    <row r="74" spans="2:33" s="89" customFormat="1" ht="15" customHeight="1" x14ac:dyDescent="0.25">
      <c r="B74" s="95">
        <v>5</v>
      </c>
      <c r="C74" s="296" t="s">
        <v>44</v>
      </c>
      <c r="D74" s="297"/>
      <c r="E74" s="297"/>
      <c r="F74" s="297"/>
      <c r="G74" s="297"/>
      <c r="H74" s="297"/>
      <c r="I74" s="297"/>
      <c r="J74" s="297"/>
      <c r="K74" s="297"/>
      <c r="L74" s="298"/>
      <c r="O74" s="231"/>
      <c r="P74" s="231"/>
      <c r="Q74" s="231"/>
      <c r="R74" s="231"/>
      <c r="S74" s="194"/>
      <c r="T74" s="194"/>
      <c r="U74" s="194"/>
      <c r="V74" s="194"/>
      <c r="W74" s="194"/>
      <c r="X74" s="194"/>
      <c r="Y74" s="194"/>
      <c r="Z74" s="194"/>
      <c r="AA74" s="194"/>
      <c r="AB74" s="194"/>
      <c r="AC74" s="194"/>
      <c r="AD74" s="194"/>
      <c r="AE74" s="194"/>
    </row>
    <row r="75" spans="2:33" s="89" customFormat="1" ht="6.75" customHeight="1" x14ac:dyDescent="0.25">
      <c r="B75" s="102"/>
      <c r="C75" s="103"/>
      <c r="L75" s="104"/>
      <c r="O75" s="231"/>
      <c r="P75" s="231"/>
      <c r="Q75" s="231"/>
      <c r="R75" s="231"/>
      <c r="S75" s="194"/>
      <c r="T75" s="194"/>
      <c r="U75" s="194"/>
      <c r="V75" s="194"/>
      <c r="W75" s="194"/>
      <c r="X75" s="194"/>
      <c r="Y75" s="194"/>
      <c r="Z75" s="194"/>
      <c r="AA75" s="194"/>
      <c r="AB75" s="194"/>
      <c r="AC75" s="194"/>
      <c r="AD75" s="194"/>
      <c r="AE75" s="194"/>
    </row>
    <row r="76" spans="2:33" ht="31.5" customHeight="1" x14ac:dyDescent="0.25">
      <c r="B76" s="98"/>
      <c r="C76" s="105" t="s">
        <v>131</v>
      </c>
      <c r="G76" s="302">
        <v>0.12</v>
      </c>
      <c r="H76" s="303"/>
      <c r="I76" s="188" t="s">
        <v>12</v>
      </c>
      <c r="J76" s="106">
        <f>K49+K60+K64</f>
        <v>30978812.5</v>
      </c>
      <c r="K76" s="304">
        <f>J76*G76</f>
        <v>3717457.5</v>
      </c>
      <c r="L76" s="305"/>
      <c r="O76" s="233" t="s">
        <v>12</v>
      </c>
      <c r="S76" s="247" t="s">
        <v>228</v>
      </c>
      <c r="T76" s="249"/>
      <c r="U76" s="249"/>
      <c r="V76" s="249"/>
      <c r="W76" s="249"/>
      <c r="X76" s="249"/>
      <c r="Y76" s="249"/>
      <c r="Z76" s="249"/>
      <c r="AA76" s="249"/>
      <c r="AB76" s="249"/>
      <c r="AC76" s="249"/>
      <c r="AD76" s="249"/>
      <c r="AE76" s="249"/>
      <c r="AF76" s="248"/>
      <c r="AG76" s="248"/>
    </row>
    <row r="77" spans="2:33" s="83" customFormat="1" ht="27" customHeight="1" x14ac:dyDescent="0.25">
      <c r="B77" s="107"/>
      <c r="C77" s="403" t="s">
        <v>157</v>
      </c>
      <c r="D77" s="331"/>
      <c r="E77" s="331"/>
      <c r="F77" s="405"/>
      <c r="G77" s="364">
        <v>1</v>
      </c>
      <c r="H77" s="365"/>
      <c r="I77" s="160" t="s">
        <v>47</v>
      </c>
      <c r="J77" s="148">
        <v>8459829.6699999999</v>
      </c>
      <c r="K77" s="347">
        <f>J77*G77</f>
        <v>8459829.6699999999</v>
      </c>
      <c r="L77" s="348"/>
      <c r="O77" s="234" t="s">
        <v>47</v>
      </c>
      <c r="P77" s="235"/>
      <c r="Q77" s="235" t="s">
        <v>12</v>
      </c>
      <c r="R77" s="236" t="s">
        <v>12</v>
      </c>
      <c r="S77" s="197" t="s">
        <v>184</v>
      </c>
      <c r="T77" s="198"/>
      <c r="U77" s="197"/>
      <c r="V77" s="197"/>
      <c r="W77" s="199"/>
      <c r="X77" s="197"/>
      <c r="Y77" s="197"/>
      <c r="Z77" s="197"/>
      <c r="AA77" s="197"/>
      <c r="AB77" s="197"/>
      <c r="AC77" s="197"/>
      <c r="AD77" s="197"/>
      <c r="AE77" s="197"/>
    </row>
    <row r="78" spans="2:33" ht="15" x14ac:dyDescent="0.25">
      <c r="B78" s="98"/>
      <c r="C78" s="105" t="s">
        <v>158</v>
      </c>
      <c r="G78" s="302">
        <v>0.375</v>
      </c>
      <c r="H78" s="303"/>
      <c r="I78" s="92" t="s">
        <v>12</v>
      </c>
      <c r="J78" s="106">
        <f>K49+K60+K64+K76+K77</f>
        <v>43156099.670000002</v>
      </c>
      <c r="K78" s="304">
        <f>J78*G78</f>
        <v>16183537.376250001</v>
      </c>
      <c r="L78" s="305"/>
      <c r="Q78" s="230" t="s">
        <v>47</v>
      </c>
      <c r="R78" s="237">
        <v>1</v>
      </c>
      <c r="S78" s="247" t="s">
        <v>217</v>
      </c>
      <c r="T78" s="248"/>
      <c r="U78" s="248"/>
      <c r="V78" s="248"/>
      <c r="W78" s="248"/>
      <c r="X78" s="248"/>
      <c r="Y78" s="248"/>
      <c r="Z78" s="248"/>
      <c r="AA78" s="248"/>
      <c r="AB78" s="248"/>
      <c r="AC78" s="248"/>
      <c r="AD78" s="248"/>
      <c r="AE78" s="248"/>
      <c r="AF78" s="248"/>
      <c r="AG78" s="248"/>
    </row>
    <row r="79" spans="2:33" ht="38.25" customHeight="1" x14ac:dyDescent="0.25">
      <c r="B79" s="98"/>
      <c r="C79" s="403" t="s">
        <v>227</v>
      </c>
      <c r="D79" s="404"/>
      <c r="E79" s="404"/>
      <c r="F79" s="405"/>
      <c r="G79" s="302">
        <v>0.01</v>
      </c>
      <c r="H79" s="303"/>
      <c r="I79" s="92" t="s">
        <v>12</v>
      </c>
      <c r="J79" s="106">
        <f>K49+K60+K64+K76+K77</f>
        <v>43156099.670000002</v>
      </c>
      <c r="K79" s="304">
        <f>J79*G79</f>
        <v>431560.99670000002</v>
      </c>
      <c r="L79" s="305"/>
      <c r="R79" s="237"/>
      <c r="S79" s="402" t="s">
        <v>224</v>
      </c>
      <c r="T79" s="402"/>
      <c r="U79" s="402"/>
      <c r="V79" s="402"/>
      <c r="W79" s="246"/>
      <c r="X79" s="246"/>
      <c r="Y79" s="246"/>
      <c r="Z79" s="246"/>
      <c r="AA79" s="246"/>
      <c r="AB79" s="246"/>
      <c r="AC79" s="246"/>
      <c r="AD79" s="246"/>
      <c r="AE79" s="246"/>
      <c r="AF79" s="246"/>
      <c r="AG79" s="246"/>
    </row>
    <row r="80" spans="2:33" s="89" customFormat="1" ht="6.75" customHeight="1" x14ac:dyDescent="0.25">
      <c r="B80" s="102"/>
      <c r="C80" s="108"/>
      <c r="D80" s="109"/>
      <c r="E80" s="109"/>
      <c r="F80" s="109"/>
      <c r="G80" s="109"/>
      <c r="H80" s="109"/>
      <c r="I80" s="109"/>
      <c r="J80" s="109"/>
      <c r="K80" s="109"/>
      <c r="L80" s="110"/>
      <c r="O80" s="231"/>
      <c r="P80" s="231"/>
      <c r="Q80" s="231"/>
      <c r="R80" s="231"/>
      <c r="S80" s="194"/>
      <c r="T80" s="194"/>
      <c r="U80" s="194"/>
      <c r="V80" s="194"/>
      <c r="W80" s="194"/>
      <c r="X80" s="194"/>
      <c r="Y80" s="194"/>
      <c r="Z80" s="194"/>
      <c r="AA80" s="194"/>
      <c r="AB80" s="194"/>
      <c r="AC80" s="194"/>
      <c r="AD80" s="194"/>
      <c r="AE80" s="194"/>
    </row>
    <row r="81" spans="2:31" x14ac:dyDescent="0.25">
      <c r="B81" s="98"/>
      <c r="C81" s="351" t="s">
        <v>72</v>
      </c>
      <c r="D81" s="352"/>
      <c r="E81" s="352"/>
      <c r="F81" s="352"/>
      <c r="G81" s="352"/>
      <c r="H81" s="352"/>
      <c r="I81" s="352"/>
      <c r="J81" s="353"/>
      <c r="K81" s="345">
        <f>K77+K76+K78+K79</f>
        <v>28792385.542950001</v>
      </c>
      <c r="L81" s="346"/>
      <c r="S81" s="192"/>
      <c r="T81" s="192"/>
      <c r="U81" s="192"/>
      <c r="V81" s="192"/>
      <c r="W81" s="192"/>
      <c r="X81" s="192"/>
      <c r="Y81" s="192"/>
      <c r="Z81" s="192"/>
      <c r="AA81" s="192"/>
      <c r="AB81" s="192"/>
      <c r="AC81" s="192"/>
      <c r="AD81" s="192"/>
      <c r="AE81" s="192"/>
    </row>
    <row r="82" spans="2:31" ht="6.75" customHeight="1" thickBot="1" x14ac:dyDescent="0.3">
      <c r="B82" s="3"/>
      <c r="C82" s="111"/>
      <c r="D82" s="112"/>
      <c r="E82" s="112"/>
      <c r="F82" s="112"/>
      <c r="G82" s="112"/>
      <c r="H82" s="112"/>
      <c r="I82" s="112"/>
      <c r="J82" s="112"/>
      <c r="K82" s="113"/>
      <c r="L82" s="114"/>
      <c r="S82" s="192"/>
      <c r="T82" s="192"/>
      <c r="U82" s="192"/>
      <c r="V82" s="192"/>
      <c r="W82" s="192"/>
      <c r="X82" s="192"/>
      <c r="Y82" s="192"/>
      <c r="Z82" s="192"/>
      <c r="AA82" s="192"/>
      <c r="AB82" s="192"/>
      <c r="AC82" s="192"/>
      <c r="AD82" s="192"/>
      <c r="AE82" s="192"/>
    </row>
    <row r="83" spans="2:31" ht="6.75" customHeight="1" x14ac:dyDescent="0.25">
      <c r="B83" s="115"/>
      <c r="C83" s="116"/>
      <c r="D83" s="117"/>
      <c r="E83" s="117"/>
      <c r="F83" s="117"/>
      <c r="G83" s="117"/>
      <c r="H83" s="117"/>
      <c r="I83" s="117"/>
      <c r="J83" s="117"/>
      <c r="K83" s="118"/>
      <c r="L83" s="119"/>
      <c r="S83" s="192"/>
      <c r="T83" s="192"/>
      <c r="U83" s="192"/>
      <c r="V83" s="192"/>
      <c r="W83" s="192"/>
      <c r="X83" s="192"/>
      <c r="Y83" s="192"/>
      <c r="Z83" s="192"/>
      <c r="AA83" s="192"/>
      <c r="AB83" s="192"/>
      <c r="AC83" s="192"/>
      <c r="AD83" s="192"/>
      <c r="AE83" s="192"/>
    </row>
    <row r="84" spans="2:31" s="120" customFormat="1" x14ac:dyDescent="0.25">
      <c r="B84" s="306" t="s">
        <v>74</v>
      </c>
      <c r="C84" s="307"/>
      <c r="D84" s="307"/>
      <c r="E84" s="307"/>
      <c r="F84" s="307"/>
      <c r="G84" s="307"/>
      <c r="H84" s="307"/>
      <c r="I84" s="307"/>
      <c r="J84" s="307"/>
      <c r="K84" s="308">
        <f>K49+K60+K64+K73+K81</f>
        <v>59946198.042950004</v>
      </c>
      <c r="L84" s="309"/>
      <c r="O84" s="232"/>
      <c r="P84" s="232"/>
      <c r="Q84" s="232"/>
      <c r="R84" s="232"/>
      <c r="S84" s="200"/>
      <c r="T84" s="200"/>
      <c r="U84" s="200"/>
      <c r="V84" s="200"/>
      <c r="W84" s="200"/>
      <c r="X84" s="200"/>
      <c r="Y84" s="200"/>
      <c r="Z84" s="200"/>
      <c r="AA84" s="200"/>
      <c r="AB84" s="200"/>
      <c r="AC84" s="200"/>
      <c r="AD84" s="200"/>
      <c r="AE84" s="200"/>
    </row>
    <row r="85" spans="2:31" s="89" customFormat="1" ht="6.75" customHeight="1" x14ac:dyDescent="0.25">
      <c r="B85" s="121"/>
      <c r="C85" s="122"/>
      <c r="D85" s="122"/>
      <c r="E85" s="122"/>
      <c r="F85" s="122"/>
      <c r="G85" s="122"/>
      <c r="H85" s="122"/>
      <c r="I85" s="122"/>
      <c r="J85" s="122"/>
      <c r="K85" s="123"/>
      <c r="L85" s="124"/>
      <c r="O85" s="231"/>
      <c r="P85" s="231"/>
      <c r="Q85" s="231"/>
      <c r="R85" s="231"/>
      <c r="S85" s="194"/>
      <c r="T85" s="194"/>
      <c r="U85" s="194"/>
      <c r="V85" s="194"/>
      <c r="W85" s="194"/>
      <c r="X85" s="194"/>
      <c r="Y85" s="194"/>
      <c r="Z85" s="194"/>
      <c r="AA85" s="194"/>
      <c r="AB85" s="194"/>
      <c r="AC85" s="194"/>
      <c r="AD85" s="194"/>
      <c r="AE85" s="194"/>
    </row>
    <row r="86" spans="2:31" s="89" customFormat="1" x14ac:dyDescent="0.25">
      <c r="B86" s="125" t="s">
        <v>95</v>
      </c>
      <c r="C86" s="126"/>
      <c r="D86" s="126"/>
      <c r="E86" s="126"/>
      <c r="F86" s="127"/>
      <c r="G86" s="379">
        <v>0.13500000000000001</v>
      </c>
      <c r="H86" s="379"/>
      <c r="I86" s="92" t="s">
        <v>12</v>
      </c>
      <c r="J86" s="128">
        <f>K49+K64+K81</f>
        <v>56671198.042950004</v>
      </c>
      <c r="K86" s="311">
        <f>J86*G86</f>
        <v>7650611.7357982509</v>
      </c>
      <c r="L86" s="312"/>
      <c r="O86" s="231"/>
      <c r="P86" s="231"/>
      <c r="Q86" s="231"/>
      <c r="R86" s="231"/>
      <c r="S86" s="250" t="s">
        <v>175</v>
      </c>
      <c r="T86" s="257"/>
      <c r="U86" s="257"/>
      <c r="V86" s="257"/>
      <c r="W86" s="257"/>
      <c r="X86" s="257"/>
      <c r="Y86" s="257"/>
      <c r="Z86" s="257"/>
      <c r="AA86" s="257"/>
      <c r="AB86" s="257"/>
      <c r="AC86" s="257"/>
      <c r="AD86" s="257"/>
      <c r="AE86" s="257"/>
    </row>
    <row r="87" spans="2:31" s="89" customFormat="1" x14ac:dyDescent="0.25">
      <c r="B87" s="125" t="s">
        <v>96</v>
      </c>
      <c r="C87" s="126"/>
      <c r="D87" s="126"/>
      <c r="E87" s="126"/>
      <c r="F87" s="127"/>
      <c r="G87" s="310">
        <v>0.23</v>
      </c>
      <c r="H87" s="310"/>
      <c r="I87" s="92" t="s">
        <v>12</v>
      </c>
      <c r="J87" s="128">
        <f>K60</f>
        <v>3100000</v>
      </c>
      <c r="K87" s="311">
        <f>J87*G87</f>
        <v>713000</v>
      </c>
      <c r="L87" s="312"/>
      <c r="O87" s="231"/>
      <c r="P87" s="231"/>
      <c r="Q87" s="231"/>
      <c r="R87" s="231"/>
      <c r="S87" s="250" t="s">
        <v>176</v>
      </c>
      <c r="T87" s="257"/>
      <c r="U87" s="257"/>
      <c r="V87" s="257"/>
      <c r="W87" s="257"/>
      <c r="X87" s="257"/>
      <c r="Y87" s="257"/>
      <c r="Z87" s="257"/>
      <c r="AA87" s="257"/>
      <c r="AB87" s="257"/>
      <c r="AC87" s="257"/>
      <c r="AD87" s="257"/>
      <c r="AE87" s="257"/>
    </row>
    <row r="88" spans="2:31" s="89" customFormat="1" x14ac:dyDescent="0.25">
      <c r="B88" s="317" t="s">
        <v>107</v>
      </c>
      <c r="C88" s="318"/>
      <c r="D88" s="318"/>
      <c r="E88" s="318"/>
      <c r="F88" s="319"/>
      <c r="G88" s="323">
        <v>1</v>
      </c>
      <c r="H88" s="324"/>
      <c r="I88" s="327" t="s">
        <v>47</v>
      </c>
      <c r="J88" s="329"/>
      <c r="K88" s="311">
        <f>J88*G88</f>
        <v>0</v>
      </c>
      <c r="L88" s="312"/>
      <c r="O88" s="231"/>
      <c r="P88" s="231"/>
      <c r="Q88" s="231"/>
      <c r="R88" s="231"/>
      <c r="S88" s="192"/>
      <c r="T88" s="192"/>
      <c r="U88" s="192"/>
      <c r="V88" s="192"/>
      <c r="W88" s="192"/>
      <c r="X88" s="192"/>
      <c r="Y88" s="192"/>
      <c r="Z88" s="192"/>
      <c r="AA88" s="192"/>
      <c r="AB88" s="192"/>
      <c r="AC88" s="192"/>
      <c r="AD88" s="192"/>
      <c r="AE88" s="192"/>
    </row>
    <row r="89" spans="2:31" s="89" customFormat="1" ht="27.95" customHeight="1" x14ac:dyDescent="0.25">
      <c r="B89" s="320" t="s">
        <v>105</v>
      </c>
      <c r="C89" s="321"/>
      <c r="D89" s="321"/>
      <c r="E89" s="321"/>
      <c r="F89" s="322"/>
      <c r="G89" s="325"/>
      <c r="H89" s="326"/>
      <c r="I89" s="328"/>
      <c r="J89" s="330"/>
      <c r="K89" s="311"/>
      <c r="L89" s="312"/>
      <c r="O89" s="231"/>
      <c r="P89" s="231"/>
      <c r="Q89" s="231"/>
      <c r="R89" s="231"/>
      <c r="S89" s="250" t="s">
        <v>177</v>
      </c>
      <c r="T89" s="257"/>
      <c r="U89" s="257"/>
      <c r="V89" s="257"/>
      <c r="W89" s="257"/>
      <c r="X89" s="257"/>
      <c r="Y89" s="257"/>
      <c r="Z89" s="257"/>
      <c r="AA89" s="257"/>
      <c r="AB89" s="257"/>
      <c r="AC89" s="257"/>
      <c r="AD89" s="257"/>
      <c r="AE89" s="257"/>
    </row>
    <row r="90" spans="2:31" s="89" customFormat="1" ht="6.75" customHeight="1" x14ac:dyDescent="0.25">
      <c r="B90" s="121"/>
      <c r="C90" s="129"/>
      <c r="L90" s="104"/>
      <c r="O90" s="231"/>
      <c r="P90" s="231"/>
      <c r="Q90" s="231"/>
      <c r="R90" s="231"/>
      <c r="S90" s="194"/>
      <c r="T90" s="194"/>
      <c r="U90" s="194"/>
      <c r="V90" s="194"/>
      <c r="W90" s="194"/>
      <c r="X90" s="194"/>
      <c r="Y90" s="194"/>
      <c r="Z90" s="194"/>
      <c r="AA90" s="194"/>
      <c r="AB90" s="194"/>
      <c r="AC90" s="194"/>
      <c r="AD90" s="194"/>
      <c r="AE90" s="194"/>
    </row>
    <row r="91" spans="2:31" s="89" customFormat="1" x14ac:dyDescent="0.25">
      <c r="B91" s="306" t="s">
        <v>75</v>
      </c>
      <c r="C91" s="307"/>
      <c r="D91" s="307"/>
      <c r="E91" s="307"/>
      <c r="F91" s="307"/>
      <c r="G91" s="307"/>
      <c r="H91" s="307"/>
      <c r="I91" s="307"/>
      <c r="J91" s="307"/>
      <c r="K91" s="315">
        <f>K84+K86+K87+K88</f>
        <v>68309809.778748259</v>
      </c>
      <c r="L91" s="316"/>
      <c r="O91" s="231"/>
      <c r="P91" s="231"/>
      <c r="Q91" s="231"/>
      <c r="R91" s="231"/>
      <c r="S91" s="187"/>
      <c r="T91" s="187"/>
    </row>
    <row r="92" spans="2:31" s="89" customFormat="1" ht="6.75" customHeight="1" thickBot="1" x14ac:dyDescent="0.3">
      <c r="B92" s="130"/>
      <c r="C92" s="131"/>
      <c r="D92" s="112"/>
      <c r="E92" s="112"/>
      <c r="F92" s="112"/>
      <c r="G92" s="112"/>
      <c r="H92" s="112"/>
      <c r="I92" s="112"/>
      <c r="J92" s="112"/>
      <c r="K92" s="112" t="s">
        <v>108</v>
      </c>
      <c r="L92" s="132"/>
      <c r="O92" s="231"/>
      <c r="P92" s="231"/>
      <c r="Q92" s="231"/>
      <c r="R92" s="231"/>
      <c r="S92" s="187"/>
      <c r="T92" s="187"/>
    </row>
    <row r="93" spans="2:31" s="89" customFormat="1" ht="6.75" customHeight="1" thickBot="1" x14ac:dyDescent="0.3">
      <c r="B93" s="88"/>
      <c r="C93" s="133"/>
      <c r="D93" s="134"/>
      <c r="E93" s="134"/>
      <c r="F93" s="134"/>
      <c r="G93" s="134"/>
      <c r="H93" s="134"/>
      <c r="I93" s="134"/>
      <c r="J93" s="134"/>
      <c r="K93" s="134"/>
      <c r="L93" s="135"/>
      <c r="O93" s="231"/>
      <c r="P93" s="231"/>
      <c r="Q93" s="231"/>
      <c r="R93" s="231"/>
      <c r="S93" s="187"/>
      <c r="T93" s="187"/>
    </row>
    <row r="94" spans="2:31" ht="13.5" thickBot="1" x14ac:dyDescent="0.3">
      <c r="B94" s="80" t="s">
        <v>22</v>
      </c>
      <c r="C94" s="129"/>
      <c r="D94" s="89"/>
      <c r="E94" s="136">
        <v>0</v>
      </c>
      <c r="F94" s="68">
        <f>F22/1000</f>
        <v>2.7</v>
      </c>
      <c r="G94" s="89" t="s">
        <v>14</v>
      </c>
      <c r="H94" s="89"/>
      <c r="I94" s="89"/>
      <c r="J94" s="122" t="s">
        <v>97</v>
      </c>
      <c r="K94" s="292">
        <f>K84/F94</f>
        <v>22202295.571462963</v>
      </c>
      <c r="L94" s="293"/>
    </row>
    <row r="95" spans="2:31" ht="13.5" thickBot="1" x14ac:dyDescent="0.3">
      <c r="B95" s="80"/>
      <c r="C95" s="129"/>
      <c r="D95" s="89"/>
      <c r="E95" s="89"/>
      <c r="F95" s="137"/>
      <c r="G95" s="136"/>
      <c r="H95" s="89"/>
      <c r="I95" s="89"/>
      <c r="J95" s="122" t="s">
        <v>98</v>
      </c>
      <c r="K95" s="292">
        <f>K91/F94</f>
        <v>25299929.547684539</v>
      </c>
      <c r="L95" s="293"/>
    </row>
    <row r="96" spans="2:31" ht="7.5" customHeight="1" thickBot="1" x14ac:dyDescent="0.3">
      <c r="B96" s="3"/>
      <c r="C96" s="131"/>
      <c r="D96" s="112"/>
      <c r="E96" s="4"/>
      <c r="F96" s="4"/>
      <c r="G96" s="112"/>
      <c r="H96" s="112"/>
      <c r="I96" s="112"/>
      <c r="J96" s="138"/>
      <c r="K96" s="139"/>
      <c r="L96" s="140"/>
    </row>
    <row r="97" spans="2:24" ht="6.75" customHeight="1" x14ac:dyDescent="0.25">
      <c r="B97" s="141"/>
      <c r="C97" s="129"/>
      <c r="D97" s="89"/>
      <c r="E97" s="89"/>
      <c r="F97" s="89"/>
      <c r="G97" s="89"/>
      <c r="H97" s="89"/>
      <c r="I97" s="89"/>
      <c r="J97" s="89"/>
      <c r="K97" s="142"/>
      <c r="L97" s="143"/>
    </row>
    <row r="98" spans="2:24" x14ac:dyDescent="0.25">
      <c r="B98" s="80" t="s">
        <v>90</v>
      </c>
      <c r="C98" s="129"/>
      <c r="D98" s="89"/>
      <c r="E98" s="89"/>
      <c r="F98" s="89"/>
      <c r="G98" s="89"/>
      <c r="H98" s="89"/>
      <c r="I98" s="89"/>
      <c r="J98" s="89"/>
      <c r="K98" s="142"/>
      <c r="L98" s="144"/>
    </row>
    <row r="99" spans="2:24" ht="60" customHeight="1" thickBot="1" x14ac:dyDescent="0.3">
      <c r="B99" s="299"/>
      <c r="C99" s="300"/>
      <c r="D99" s="300"/>
      <c r="E99" s="300"/>
      <c r="F99" s="300"/>
      <c r="G99" s="300"/>
      <c r="H99" s="300"/>
      <c r="I99" s="300"/>
      <c r="J99" s="300"/>
      <c r="K99" s="300"/>
      <c r="L99" s="301"/>
    </row>
    <row r="100" spans="2:24" ht="6.75" customHeight="1" thickBot="1" x14ac:dyDescent="0.3">
      <c r="B100" s="32"/>
      <c r="C100" s="33"/>
      <c r="D100" s="33"/>
      <c r="E100" s="33"/>
      <c r="F100" s="33"/>
      <c r="G100" s="33"/>
      <c r="H100" s="33"/>
      <c r="I100" s="33"/>
      <c r="J100" s="33"/>
      <c r="K100" s="145"/>
      <c r="L100" s="146"/>
    </row>
    <row r="101" spans="2:24" ht="6.75" customHeight="1" x14ac:dyDescent="0.25">
      <c r="B101" s="5"/>
      <c r="L101" s="2"/>
    </row>
    <row r="102" spans="2:24" s="89" customFormat="1" x14ac:dyDescent="0.25">
      <c r="B102" s="147" t="s">
        <v>2</v>
      </c>
      <c r="C102" s="314" t="s">
        <v>3</v>
      </c>
      <c r="D102" s="314"/>
      <c r="E102" s="314"/>
      <c r="F102" s="314"/>
      <c r="G102" s="294" t="s">
        <v>4</v>
      </c>
      <c r="H102" s="294"/>
      <c r="I102" s="294" t="s">
        <v>5</v>
      </c>
      <c r="J102" s="294"/>
      <c r="K102" s="294" t="s">
        <v>6</v>
      </c>
      <c r="L102" s="313"/>
      <c r="O102" s="231"/>
      <c r="P102" s="231"/>
      <c r="Q102" s="231"/>
      <c r="R102" s="231"/>
      <c r="S102" s="187"/>
      <c r="T102" s="187"/>
    </row>
    <row r="103" spans="2:24" ht="15" x14ac:dyDescent="0.25">
      <c r="B103" s="168"/>
      <c r="C103" s="333"/>
      <c r="D103" s="333"/>
      <c r="E103" s="333"/>
      <c r="F103" s="333"/>
      <c r="G103" s="339" t="s">
        <v>178</v>
      </c>
      <c r="H103" s="339"/>
      <c r="I103" s="339" t="s">
        <v>179</v>
      </c>
      <c r="J103" s="339"/>
      <c r="K103" s="336">
        <v>44859</v>
      </c>
      <c r="L103" s="337"/>
      <c r="S103" s="247" t="s">
        <v>180</v>
      </c>
      <c r="T103" s="248"/>
      <c r="U103" s="248"/>
      <c r="V103" s="248"/>
      <c r="W103" s="248"/>
      <c r="X103" s="248"/>
    </row>
    <row r="104" spans="2:24" x14ac:dyDescent="0.25">
      <c r="B104" s="169"/>
      <c r="C104" s="332"/>
      <c r="D104" s="332"/>
      <c r="E104" s="332"/>
      <c r="F104" s="332"/>
      <c r="G104" s="338"/>
      <c r="H104" s="338"/>
      <c r="I104" s="338"/>
      <c r="J104" s="338"/>
      <c r="K104" s="334"/>
      <c r="L104" s="335"/>
    </row>
    <row r="105" spans="2:24" ht="6.75" customHeight="1" thickBot="1" x14ac:dyDescent="0.3">
      <c r="B105" s="74"/>
      <c r="C105" s="75"/>
      <c r="D105" s="75"/>
      <c r="E105" s="75"/>
      <c r="F105" s="75"/>
      <c r="G105" s="75"/>
      <c r="H105" s="75"/>
      <c r="I105" s="75"/>
      <c r="J105" s="75"/>
      <c r="K105" s="75"/>
      <c r="L105" s="76"/>
    </row>
    <row r="106" spans="2:24" ht="6.75" customHeight="1" x14ac:dyDescent="0.25">
      <c r="B106" s="5"/>
      <c r="C106" s="83"/>
      <c r="D106" s="83"/>
      <c r="E106" s="83"/>
      <c r="F106" s="83"/>
      <c r="G106" s="83"/>
      <c r="H106" s="83"/>
      <c r="I106" s="83"/>
      <c r="J106" s="83"/>
      <c r="K106" s="83"/>
      <c r="L106" s="84"/>
    </row>
    <row r="107" spans="2:24" ht="55.9" customHeight="1" thickBot="1" x14ac:dyDescent="0.3">
      <c r="B107" s="3" t="s">
        <v>21</v>
      </c>
      <c r="C107" s="340" t="s">
        <v>128</v>
      </c>
      <c r="D107" s="341"/>
      <c r="E107" s="341"/>
      <c r="F107" s="341"/>
      <c r="G107" s="341"/>
      <c r="H107" s="341"/>
      <c r="I107" s="341"/>
      <c r="J107" s="341"/>
      <c r="K107" s="341"/>
      <c r="L107" s="342"/>
    </row>
    <row r="108" spans="2:24" ht="12" customHeight="1" x14ac:dyDescent="0.25">
      <c r="C108" s="331"/>
      <c r="D108" s="331"/>
      <c r="E108" s="331"/>
      <c r="F108" s="331"/>
      <c r="G108" s="331"/>
      <c r="H108" s="331"/>
      <c r="I108" s="331"/>
      <c r="J108" s="331"/>
      <c r="K108" s="331"/>
      <c r="L108" s="331"/>
    </row>
    <row r="109" spans="2:24" x14ac:dyDescent="0.25">
      <c r="C109" s="331"/>
      <c r="D109" s="331"/>
      <c r="E109" s="331"/>
      <c r="F109" s="331"/>
      <c r="G109" s="331"/>
      <c r="H109" s="331"/>
      <c r="I109" s="331"/>
      <c r="J109" s="331"/>
      <c r="K109" s="331"/>
      <c r="L109" s="331"/>
    </row>
    <row r="110" spans="2:24" ht="12" customHeight="1" x14ac:dyDescent="0.25">
      <c r="C110" s="331"/>
      <c r="D110" s="331"/>
      <c r="E110" s="331"/>
      <c r="F110" s="331"/>
      <c r="G110" s="331"/>
      <c r="H110" s="331"/>
      <c r="I110" s="331"/>
      <c r="J110" s="331"/>
      <c r="K110" s="331"/>
      <c r="L110" s="331"/>
    </row>
  </sheetData>
  <sheetProtection algorithmName="SHA-512" hashValue="0tkc8xQd0iDdLvKM/3kNwaj6+ZpDF+Mi3nFQybyY6uCcWGsF6g6DD7sVYs5B8T5TSYwoaVnpo5YajcIPO4BX2A==" saltValue="fLwBWlrG5OLpbpYAGCN3Gw==" spinCount="100000" sheet="1" selectLockedCells="1"/>
  <mergeCells count="206">
    <mergeCell ref="S2:AE2"/>
    <mergeCell ref="G79:H79"/>
    <mergeCell ref="K79:L79"/>
    <mergeCell ref="S79:V79"/>
    <mergeCell ref="C79:F79"/>
    <mergeCell ref="C77:F77"/>
    <mergeCell ref="D48:F48"/>
    <mergeCell ref="G48:H48"/>
    <mergeCell ref="K47:L47"/>
    <mergeCell ref="D67:F67"/>
    <mergeCell ref="G67:H67"/>
    <mergeCell ref="K67:L67"/>
    <mergeCell ref="G66:H66"/>
    <mergeCell ref="K66:L66"/>
    <mergeCell ref="D55:F55"/>
    <mergeCell ref="D56:F56"/>
    <mergeCell ref="D57:F57"/>
    <mergeCell ref="D58:F58"/>
    <mergeCell ref="D59:F59"/>
    <mergeCell ref="G53:H53"/>
    <mergeCell ref="G54:H54"/>
    <mergeCell ref="G55:H55"/>
    <mergeCell ref="G56:H56"/>
    <mergeCell ref="G57:H57"/>
    <mergeCell ref="G58:H58"/>
    <mergeCell ref="G10:J10"/>
    <mergeCell ref="E10:F10"/>
    <mergeCell ref="G12:J12"/>
    <mergeCell ref="G14:J14"/>
    <mergeCell ref="E12:F12"/>
    <mergeCell ref="E14:F14"/>
    <mergeCell ref="B30:E30"/>
    <mergeCell ref="F30:L30"/>
    <mergeCell ref="B20:E20"/>
    <mergeCell ref="B18:E18"/>
    <mergeCell ref="B24:E24"/>
    <mergeCell ref="B28:E28"/>
    <mergeCell ref="K94:L94"/>
    <mergeCell ref="B8:D8"/>
    <mergeCell ref="B10:D10"/>
    <mergeCell ref="B12:D12"/>
    <mergeCell ref="B14:D14"/>
    <mergeCell ref="K86:L86"/>
    <mergeCell ref="G86:H86"/>
    <mergeCell ref="K71:L71"/>
    <mergeCell ref="D51:F51"/>
    <mergeCell ref="G51:H51"/>
    <mergeCell ref="K51:L51"/>
    <mergeCell ref="D62:F62"/>
    <mergeCell ref="G62:H62"/>
    <mergeCell ref="K62:L62"/>
    <mergeCell ref="C64:J64"/>
    <mergeCell ref="K64:L64"/>
    <mergeCell ref="C60:J60"/>
    <mergeCell ref="D72:F72"/>
    <mergeCell ref="D53:F53"/>
    <mergeCell ref="D54:F54"/>
    <mergeCell ref="C32:L32"/>
    <mergeCell ref="K28:L28"/>
    <mergeCell ref="K26:L26"/>
    <mergeCell ref="C61:L61"/>
    <mergeCell ref="B7:L7"/>
    <mergeCell ref="E8:L8"/>
    <mergeCell ref="K45:L45"/>
    <mergeCell ref="K42:L42"/>
    <mergeCell ref="K12:L12"/>
    <mergeCell ref="K10:L10"/>
    <mergeCell ref="K33:L33"/>
    <mergeCell ref="K14:L14"/>
    <mergeCell ref="G77:H77"/>
    <mergeCell ref="G72:H72"/>
    <mergeCell ref="K72:L72"/>
    <mergeCell ref="D68:F68"/>
    <mergeCell ref="G68:H68"/>
    <mergeCell ref="D66:F66"/>
    <mergeCell ref="D33:J33"/>
    <mergeCell ref="K68:L68"/>
    <mergeCell ref="D69:F69"/>
    <mergeCell ref="G69:H69"/>
    <mergeCell ref="K69:L69"/>
    <mergeCell ref="D70:F70"/>
    <mergeCell ref="G70:H70"/>
    <mergeCell ref="K70:L70"/>
    <mergeCell ref="D71:F71"/>
    <mergeCell ref="G71:H71"/>
    <mergeCell ref="G63:H63"/>
    <mergeCell ref="D52:F52"/>
    <mergeCell ref="K81:L81"/>
    <mergeCell ref="K77:L77"/>
    <mergeCell ref="K34:L34"/>
    <mergeCell ref="K63:L63"/>
    <mergeCell ref="K35:L35"/>
    <mergeCell ref="K36:L36"/>
    <mergeCell ref="K37:L37"/>
    <mergeCell ref="K44:L44"/>
    <mergeCell ref="K52:L52"/>
    <mergeCell ref="K60:L60"/>
    <mergeCell ref="C81:J81"/>
    <mergeCell ref="C49:J49"/>
    <mergeCell ref="K43:L43"/>
    <mergeCell ref="K40:L40"/>
    <mergeCell ref="D63:F63"/>
    <mergeCell ref="K73:L73"/>
    <mergeCell ref="C65:L65"/>
    <mergeCell ref="D37:J37"/>
    <mergeCell ref="D44:J44"/>
    <mergeCell ref="D43:J43"/>
    <mergeCell ref="D42:J42"/>
    <mergeCell ref="D41:J41"/>
    <mergeCell ref="C109:L110"/>
    <mergeCell ref="C104:F104"/>
    <mergeCell ref="C103:F103"/>
    <mergeCell ref="K104:L104"/>
    <mergeCell ref="K103:L103"/>
    <mergeCell ref="I104:J104"/>
    <mergeCell ref="I103:J103"/>
    <mergeCell ref="G104:H104"/>
    <mergeCell ref="G103:H103"/>
    <mergeCell ref="C108:L108"/>
    <mergeCell ref="C107:L107"/>
    <mergeCell ref="K95:L95"/>
    <mergeCell ref="I102:J102"/>
    <mergeCell ref="C73:J73"/>
    <mergeCell ref="C74:L74"/>
    <mergeCell ref="B99:L99"/>
    <mergeCell ref="G78:H78"/>
    <mergeCell ref="K78:L78"/>
    <mergeCell ref="G76:H76"/>
    <mergeCell ref="K76:L76"/>
    <mergeCell ref="B84:J84"/>
    <mergeCell ref="B91:J91"/>
    <mergeCell ref="K84:L84"/>
    <mergeCell ref="G87:H87"/>
    <mergeCell ref="K87:L87"/>
    <mergeCell ref="K102:L102"/>
    <mergeCell ref="C102:F102"/>
    <mergeCell ref="G102:H102"/>
    <mergeCell ref="K91:L91"/>
    <mergeCell ref="B88:F88"/>
    <mergeCell ref="B89:F89"/>
    <mergeCell ref="G88:H89"/>
    <mergeCell ref="I88:I89"/>
    <mergeCell ref="J88:J89"/>
    <mergeCell ref="K88:L89"/>
    <mergeCell ref="G59:H59"/>
    <mergeCell ref="S3:AE3"/>
    <mergeCell ref="K53:L53"/>
    <mergeCell ref="K54:L54"/>
    <mergeCell ref="K55:L55"/>
    <mergeCell ref="K56:L56"/>
    <mergeCell ref="K57:L57"/>
    <mergeCell ref="K58:L58"/>
    <mergeCell ref="K59:L59"/>
    <mergeCell ref="G52:J52"/>
    <mergeCell ref="B2:L6"/>
    <mergeCell ref="K22:L22"/>
    <mergeCell ref="K20:L20"/>
    <mergeCell ref="K18:L18"/>
    <mergeCell ref="D47:J47"/>
    <mergeCell ref="D45:J45"/>
    <mergeCell ref="K38:L38"/>
    <mergeCell ref="K39:L39"/>
    <mergeCell ref="K49:L49"/>
    <mergeCell ref="G20:J20"/>
    <mergeCell ref="G18:J18"/>
    <mergeCell ref="K41:L41"/>
    <mergeCell ref="D46:J46"/>
    <mergeCell ref="K46:L46"/>
    <mergeCell ref="C50:L50"/>
    <mergeCell ref="S20:AD20"/>
    <mergeCell ref="S17:AA18"/>
    <mergeCell ref="S22:AA22"/>
    <mergeCell ref="S24:AA24"/>
    <mergeCell ref="S26:AA26"/>
    <mergeCell ref="S28:AD28"/>
    <mergeCell ref="S30:AC30"/>
    <mergeCell ref="S33:Z33"/>
    <mergeCell ref="B26:E26"/>
    <mergeCell ref="B22:E22"/>
    <mergeCell ref="D40:J40"/>
    <mergeCell ref="D39:J39"/>
    <mergeCell ref="D38:J38"/>
    <mergeCell ref="D34:J34"/>
    <mergeCell ref="K24:L24"/>
    <mergeCell ref="G28:J28"/>
    <mergeCell ref="G26:J26"/>
    <mergeCell ref="G24:J24"/>
    <mergeCell ref="G22:J22"/>
    <mergeCell ref="K48:L48"/>
    <mergeCell ref="D35:J35"/>
    <mergeCell ref="D36:J36"/>
    <mergeCell ref="S103:X103"/>
    <mergeCell ref="S76:AG76"/>
    <mergeCell ref="S78:AG78"/>
    <mergeCell ref="S52:AE52"/>
    <mergeCell ref="S68:W69"/>
    <mergeCell ref="V7:AA7"/>
    <mergeCell ref="S8:AD8"/>
    <mergeCell ref="S12:AE12"/>
    <mergeCell ref="S14:AE14"/>
    <mergeCell ref="AB7:AE7"/>
    <mergeCell ref="S63:AD63"/>
    <mergeCell ref="S86:AE86"/>
    <mergeCell ref="S87:AE87"/>
    <mergeCell ref="S89:AE89"/>
    <mergeCell ref="S65:AA65"/>
  </mergeCells>
  <dataValidations xWindow="939" yWindow="838" count="4">
    <dataValidation allowBlank="1" showInputMessage="1" showErrorMessage="1" promptTitle="TM Estimating Methodology" prompt="TM may be estimated based on a percentage of construction costs or lump sum basis. The user is required to update cell G-H51, I51 and J51 as applicable. _x000a__x000a_NOTE - This process may include removing the link to Sub-Total A - Construction Costs. " sqref="J63"/>
    <dataValidation type="list" allowBlank="1" showInputMessage="1" showErrorMessage="1" sqref="K20:L20 K22:L22 K24:L24 K26:L26">
      <formula1>$O$22:$O$23</formula1>
    </dataValidation>
    <dataValidation type="list" allowBlank="1" showInputMessage="1" showErrorMessage="1" sqref="I76">
      <formula1>$O$76:$O$77</formula1>
    </dataValidation>
    <dataValidation type="list" allowBlank="1" showInputMessage="1" showErrorMessage="1" sqref="I77">
      <formula1>$Q$77:$Q$78</formula1>
    </dataValidation>
  </dataValidations>
  <hyperlinks>
    <hyperlink ref="B89" r:id="rId1"/>
  </hyperlinks>
  <printOptions horizontalCentered="1" verticalCentered="1"/>
  <pageMargins left="0" right="0" top="0" bottom="0" header="0" footer="0"/>
  <pageSetup paperSize="8" scale="56" orientation="landscape" r:id="rId2"/>
  <drawing r:id="rId3"/>
  <legacy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2:AB35"/>
  <sheetViews>
    <sheetView showZeros="0" zoomScaleNormal="100" zoomScaleSheetLayoutView="115" workbookViewId="0">
      <selection activeCell="D8" sqref="D8:K8"/>
    </sheetView>
  </sheetViews>
  <sheetFormatPr defaultColWidth="9.140625" defaultRowHeight="12.75" x14ac:dyDescent="0.25"/>
  <cols>
    <col min="1" max="1" width="8.85546875" style="1" customWidth="1"/>
    <col min="2" max="2" width="5.42578125" style="1" customWidth="1"/>
    <col min="3" max="3" width="19.5703125" style="1" customWidth="1"/>
    <col min="4" max="4" width="9.140625" style="1"/>
    <col min="5" max="5" width="23.42578125" style="1" customWidth="1"/>
    <col min="6" max="6" width="11.42578125" style="1" customWidth="1"/>
    <col min="7" max="7" width="12.85546875" style="1" customWidth="1"/>
    <col min="8" max="8" width="7.7109375" style="1" customWidth="1"/>
    <col min="9" max="9" width="16.42578125" style="1" customWidth="1"/>
    <col min="10" max="10" width="21.42578125" style="1" customWidth="1"/>
    <col min="11" max="11" width="9.28515625" style="1" customWidth="1"/>
    <col min="12" max="12" width="2.28515625" style="1" customWidth="1"/>
    <col min="13" max="16384" width="9.140625" style="1"/>
  </cols>
  <sheetData>
    <row r="2" spans="1:28" ht="15.75" customHeight="1" x14ac:dyDescent="0.25">
      <c r="A2" s="283" t="s">
        <v>151</v>
      </c>
      <c r="B2" s="283"/>
      <c r="C2" s="283"/>
      <c r="D2" s="283"/>
      <c r="E2" s="283"/>
      <c r="F2" s="283"/>
      <c r="G2" s="283"/>
      <c r="H2" s="283"/>
      <c r="I2" s="283"/>
      <c r="J2" s="283"/>
      <c r="K2" s="283"/>
    </row>
    <row r="3" spans="1:28" ht="15" customHeight="1" x14ac:dyDescent="0.25">
      <c r="A3" s="283"/>
      <c r="B3" s="283"/>
      <c r="C3" s="283"/>
      <c r="D3" s="283"/>
      <c r="E3" s="283"/>
      <c r="F3" s="283"/>
      <c r="G3" s="283"/>
      <c r="H3" s="283"/>
      <c r="I3" s="283"/>
      <c r="J3" s="283"/>
      <c r="K3" s="283"/>
    </row>
    <row r="4" spans="1:28" ht="15" customHeight="1" x14ac:dyDescent="0.25">
      <c r="A4" s="283"/>
      <c r="B4" s="283"/>
      <c r="C4" s="283"/>
      <c r="D4" s="283"/>
      <c r="E4" s="283"/>
      <c r="F4" s="283"/>
      <c r="G4" s="283"/>
      <c r="H4" s="283"/>
      <c r="I4" s="283"/>
      <c r="J4" s="283"/>
      <c r="K4" s="283"/>
    </row>
    <row r="5" spans="1:28" ht="15" customHeight="1" x14ac:dyDescent="0.25">
      <c r="A5" s="283"/>
      <c r="B5" s="283"/>
      <c r="C5" s="283"/>
      <c r="D5" s="283"/>
      <c r="E5" s="283"/>
      <c r="F5" s="283"/>
      <c r="G5" s="283"/>
      <c r="H5" s="283"/>
      <c r="I5" s="283"/>
      <c r="J5" s="283"/>
      <c r="K5" s="283"/>
    </row>
    <row r="6" spans="1:28" ht="6" customHeight="1" x14ac:dyDescent="0.25">
      <c r="A6" s="283"/>
      <c r="B6" s="283"/>
      <c r="C6" s="283"/>
      <c r="D6" s="283"/>
      <c r="E6" s="283"/>
      <c r="F6" s="283"/>
      <c r="G6" s="283"/>
      <c r="H6" s="283"/>
      <c r="I6" s="283"/>
      <c r="J6" s="283"/>
      <c r="K6" s="283"/>
    </row>
    <row r="7" spans="1:28" ht="46.15" customHeight="1" thickBot="1" x14ac:dyDescent="0.25">
      <c r="A7" s="434" t="s">
        <v>154</v>
      </c>
      <c r="B7" s="434"/>
      <c r="C7" s="434"/>
      <c r="D7" s="434"/>
      <c r="E7" s="434"/>
      <c r="F7" s="434"/>
      <c r="G7" s="434"/>
      <c r="H7" s="434"/>
      <c r="I7" s="434"/>
      <c r="J7" s="434"/>
      <c r="K7" s="434"/>
      <c r="M7" s="189" t="s">
        <v>159</v>
      </c>
      <c r="N7" s="190"/>
      <c r="O7" s="190"/>
      <c r="P7" s="190"/>
      <c r="Q7" s="190"/>
      <c r="R7" s="190"/>
      <c r="S7" s="190"/>
      <c r="T7" s="190"/>
      <c r="U7" s="190"/>
      <c r="V7" s="190"/>
      <c r="W7" s="190"/>
      <c r="X7" s="190"/>
      <c r="Y7" s="190"/>
      <c r="Z7" s="190"/>
      <c r="AA7" s="190"/>
      <c r="AB7" s="190"/>
    </row>
    <row r="8" spans="1:28" ht="15" customHeight="1" x14ac:dyDescent="0.25">
      <c r="A8" s="435" t="s">
        <v>7</v>
      </c>
      <c r="B8" s="436"/>
      <c r="C8" s="436"/>
      <c r="D8" s="437" t="str">
        <f>'Cost Estimate'!E8</f>
        <v>Highways Improvement for Urban Environment</v>
      </c>
      <c r="E8" s="438"/>
      <c r="F8" s="438"/>
      <c r="G8" s="438"/>
      <c r="H8" s="438"/>
      <c r="I8" s="438"/>
      <c r="J8" s="438"/>
      <c r="K8" s="439"/>
      <c r="M8" s="247" t="s">
        <v>187</v>
      </c>
      <c r="N8" s="248"/>
      <c r="O8" s="248"/>
      <c r="P8" s="248"/>
      <c r="Q8" s="248"/>
      <c r="R8" s="248"/>
      <c r="S8" s="248"/>
      <c r="T8" s="248"/>
      <c r="U8" s="248"/>
      <c r="V8" s="248"/>
      <c r="W8" s="248"/>
      <c r="X8" s="248"/>
      <c r="Y8" s="248"/>
      <c r="Z8" s="248"/>
      <c r="AA8" s="248"/>
      <c r="AB8" s="248"/>
    </row>
    <row r="9" spans="1:28" ht="6.75" customHeight="1" x14ac:dyDescent="0.25">
      <c r="A9" s="431"/>
      <c r="B9" s="432"/>
      <c r="C9" s="432"/>
      <c r="D9" s="432"/>
      <c r="E9" s="432"/>
      <c r="F9" s="432"/>
      <c r="G9" s="432"/>
      <c r="H9" s="432"/>
      <c r="I9" s="432"/>
      <c r="J9" s="432"/>
      <c r="K9" s="433"/>
      <c r="M9" s="190"/>
      <c r="N9" s="190"/>
      <c r="O9" s="190"/>
      <c r="P9" s="190"/>
      <c r="Q9" s="190"/>
      <c r="R9" s="190"/>
      <c r="S9" s="190"/>
      <c r="T9" s="190"/>
      <c r="U9" s="190"/>
      <c r="V9" s="190"/>
      <c r="W9" s="190"/>
      <c r="X9" s="190"/>
      <c r="Y9" s="190"/>
      <c r="Z9" s="190"/>
      <c r="AA9" s="190"/>
      <c r="AB9" s="190"/>
    </row>
    <row r="10" spans="1:28" ht="15" customHeight="1" x14ac:dyDescent="0.25">
      <c r="A10" s="426" t="s">
        <v>99</v>
      </c>
      <c r="B10" s="392"/>
      <c r="C10" s="392"/>
      <c r="D10" s="427" t="str">
        <f>'Cost Estimate'!E10</f>
        <v>DLR/12/0015A</v>
      </c>
      <c r="E10" s="440"/>
      <c r="F10" s="392" t="s">
        <v>146</v>
      </c>
      <c r="G10" s="392"/>
      <c r="H10" s="392"/>
      <c r="I10" s="392"/>
      <c r="J10" s="429" t="str">
        <f>'Cost Estimate'!K10</f>
        <v>Sally Gate - South Dublin Council</v>
      </c>
      <c r="K10" s="430"/>
      <c r="M10" s="247" t="s">
        <v>187</v>
      </c>
      <c r="N10" s="248"/>
      <c r="O10" s="248"/>
      <c r="P10" s="248"/>
      <c r="Q10" s="248"/>
      <c r="R10" s="248"/>
      <c r="S10" s="248"/>
      <c r="T10" s="248"/>
      <c r="U10" s="248"/>
      <c r="V10" s="248"/>
      <c r="W10" s="248"/>
      <c r="X10" s="248"/>
      <c r="Y10" s="248"/>
      <c r="Z10" s="248"/>
      <c r="AA10" s="248"/>
      <c r="AB10" s="248"/>
    </row>
    <row r="11" spans="1:28" ht="6.75" customHeight="1" x14ac:dyDescent="0.25">
      <c r="A11" s="431"/>
      <c r="B11" s="432"/>
      <c r="C11" s="432"/>
      <c r="D11" s="432"/>
      <c r="E11" s="432"/>
      <c r="F11" s="432"/>
      <c r="G11" s="432"/>
      <c r="H11" s="432"/>
      <c r="I11" s="432"/>
      <c r="J11" s="432"/>
      <c r="K11" s="433"/>
      <c r="M11" s="190"/>
      <c r="N11" s="190"/>
      <c r="O11" s="190"/>
      <c r="P11" s="190"/>
      <c r="Q11" s="190"/>
      <c r="R11" s="190"/>
      <c r="S11" s="190"/>
      <c r="T11" s="190"/>
      <c r="U11" s="190"/>
      <c r="V11" s="190"/>
      <c r="W11" s="190"/>
      <c r="X11" s="190"/>
      <c r="Y11" s="190"/>
      <c r="Z11" s="190"/>
      <c r="AA11" s="190"/>
      <c r="AB11" s="190"/>
    </row>
    <row r="12" spans="1:28" ht="15" customHeight="1" x14ac:dyDescent="0.25">
      <c r="A12" s="426" t="s">
        <v>147</v>
      </c>
      <c r="B12" s="392"/>
      <c r="C12" s="392"/>
      <c r="D12" s="427" t="str">
        <f>'Cost Estimate'!E12</f>
        <v>NTA</v>
      </c>
      <c r="E12" s="440"/>
      <c r="F12" s="396" t="s">
        <v>148</v>
      </c>
      <c r="G12" s="397"/>
      <c r="H12" s="397"/>
      <c r="I12" s="397"/>
      <c r="J12" s="429">
        <f>'Cost Estimate'!K12</f>
        <v>43253</v>
      </c>
      <c r="K12" s="430"/>
      <c r="M12" s="247" t="s">
        <v>187</v>
      </c>
      <c r="N12" s="248"/>
      <c r="O12" s="248"/>
      <c r="P12" s="248"/>
      <c r="Q12" s="248"/>
      <c r="R12" s="248"/>
      <c r="S12" s="248"/>
      <c r="T12" s="248"/>
      <c r="U12" s="248"/>
      <c r="V12" s="248"/>
      <c r="W12" s="248"/>
      <c r="X12" s="248"/>
      <c r="Y12" s="248"/>
      <c r="Z12" s="248"/>
      <c r="AA12" s="248"/>
      <c r="AB12" s="248"/>
    </row>
    <row r="13" spans="1:28" ht="6.75" customHeight="1" x14ac:dyDescent="0.25">
      <c r="A13" s="431"/>
      <c r="B13" s="432"/>
      <c r="C13" s="432"/>
      <c r="D13" s="432"/>
      <c r="E13" s="432"/>
      <c r="F13" s="432"/>
      <c r="G13" s="432"/>
      <c r="H13" s="432"/>
      <c r="I13" s="432"/>
      <c r="J13" s="432"/>
      <c r="K13" s="433"/>
      <c r="M13" s="190"/>
      <c r="N13" s="190"/>
      <c r="O13" s="190"/>
      <c r="P13" s="190"/>
      <c r="Q13" s="190"/>
      <c r="R13" s="190"/>
      <c r="S13" s="190"/>
      <c r="T13" s="190"/>
      <c r="U13" s="190"/>
      <c r="V13" s="190"/>
      <c r="W13" s="190"/>
      <c r="X13" s="190"/>
      <c r="Y13" s="190"/>
      <c r="Z13" s="190"/>
      <c r="AA13" s="190"/>
      <c r="AB13" s="190"/>
    </row>
    <row r="14" spans="1:28" ht="14.45" customHeight="1" x14ac:dyDescent="0.25">
      <c r="A14" s="426" t="s">
        <v>149</v>
      </c>
      <c r="B14" s="392"/>
      <c r="C14" s="392"/>
      <c r="D14" s="427" t="str">
        <f>'Cost Estimate'!E14</f>
        <v>South Dublin</v>
      </c>
      <c r="E14" s="428"/>
      <c r="F14" s="397" t="s">
        <v>79</v>
      </c>
      <c r="G14" s="397"/>
      <c r="H14" s="397"/>
      <c r="I14" s="397"/>
      <c r="J14" s="429" t="str">
        <f>'Cost Estimate'!K14</f>
        <v>Q4 2022</v>
      </c>
      <c r="K14" s="430"/>
      <c r="M14" s="247" t="s">
        <v>187</v>
      </c>
      <c r="N14" s="248"/>
      <c r="O14" s="248"/>
      <c r="P14" s="248"/>
      <c r="Q14" s="248"/>
      <c r="R14" s="248"/>
      <c r="S14" s="248"/>
      <c r="T14" s="248"/>
      <c r="U14" s="248"/>
      <c r="V14" s="248"/>
      <c r="W14" s="248"/>
      <c r="X14" s="248"/>
      <c r="Y14" s="248"/>
      <c r="Z14" s="248"/>
      <c r="AA14" s="248"/>
      <c r="AB14" s="248"/>
    </row>
    <row r="15" spans="1:28" ht="13.5" thickBot="1" x14ac:dyDescent="0.3">
      <c r="A15" s="170"/>
      <c r="B15" s="171"/>
      <c r="C15" s="171"/>
      <c r="D15" s="171"/>
      <c r="E15" s="171"/>
      <c r="F15" s="171"/>
      <c r="G15" s="171"/>
      <c r="H15" s="171"/>
      <c r="I15" s="171"/>
      <c r="J15" s="171"/>
      <c r="K15" s="172"/>
      <c r="M15" s="190"/>
      <c r="N15" s="190"/>
      <c r="O15" s="190"/>
      <c r="P15" s="190"/>
      <c r="Q15" s="190"/>
      <c r="R15" s="190"/>
      <c r="S15" s="190"/>
      <c r="T15" s="190"/>
      <c r="U15" s="190"/>
      <c r="V15" s="190"/>
      <c r="W15" s="190"/>
      <c r="X15" s="190"/>
      <c r="Y15" s="190"/>
      <c r="Z15" s="190"/>
      <c r="AA15" s="190"/>
      <c r="AB15" s="190"/>
    </row>
    <row r="16" spans="1:28" s="89" customFormat="1" x14ac:dyDescent="0.25">
      <c r="A16" s="173">
        <v>1</v>
      </c>
      <c r="B16" s="174" t="s">
        <v>152</v>
      </c>
      <c r="C16" s="175"/>
      <c r="D16" s="175"/>
      <c r="E16" s="175"/>
      <c r="F16" s="175"/>
      <c r="G16" s="175"/>
      <c r="H16" s="175"/>
      <c r="I16" s="175"/>
      <c r="J16" s="175"/>
      <c r="K16" s="176"/>
      <c r="M16" s="195"/>
      <c r="N16" s="195"/>
      <c r="O16" s="195"/>
      <c r="P16" s="195"/>
      <c r="Q16" s="195"/>
      <c r="R16" s="195"/>
      <c r="S16" s="195"/>
      <c r="T16" s="195"/>
      <c r="U16" s="195"/>
      <c r="V16" s="195"/>
      <c r="W16" s="195"/>
      <c r="X16" s="195"/>
      <c r="Y16" s="195"/>
      <c r="Z16" s="195"/>
      <c r="AA16" s="195"/>
      <c r="AB16" s="195"/>
    </row>
    <row r="17" spans="1:28" ht="15" customHeight="1" x14ac:dyDescent="0.25">
      <c r="A17" s="141"/>
      <c r="B17" s="177">
        <v>1.1000000000000001</v>
      </c>
      <c r="C17" s="421" t="s">
        <v>139</v>
      </c>
      <c r="D17" s="422"/>
      <c r="E17" s="423"/>
      <c r="F17" s="424">
        <v>1</v>
      </c>
      <c r="G17" s="424"/>
      <c r="H17" s="92" t="s">
        <v>47</v>
      </c>
      <c r="I17" s="128">
        <f>'Cost Estimate'!K53</f>
        <v>175000</v>
      </c>
      <c r="J17" s="304">
        <f>F17*I17</f>
        <v>175000</v>
      </c>
      <c r="K17" s="425"/>
      <c r="M17" s="247" t="s">
        <v>187</v>
      </c>
      <c r="N17" s="248"/>
      <c r="O17" s="248"/>
      <c r="P17" s="248"/>
      <c r="Q17" s="248"/>
      <c r="R17" s="248"/>
      <c r="S17" s="248"/>
      <c r="T17" s="248"/>
      <c r="U17" s="248"/>
      <c r="V17" s="248"/>
      <c r="W17" s="248"/>
      <c r="X17" s="248"/>
      <c r="Y17" s="248"/>
      <c r="Z17" s="248"/>
      <c r="AA17" s="248"/>
      <c r="AB17" s="248"/>
    </row>
    <row r="18" spans="1:28" ht="15" customHeight="1" x14ac:dyDescent="0.25">
      <c r="A18" s="141"/>
      <c r="B18" s="177">
        <v>1.2</v>
      </c>
      <c r="C18" s="421" t="s">
        <v>140</v>
      </c>
      <c r="D18" s="422"/>
      <c r="E18" s="423"/>
      <c r="F18" s="424">
        <v>1</v>
      </c>
      <c r="G18" s="424"/>
      <c r="H18" s="92" t="s">
        <v>47</v>
      </c>
      <c r="I18" s="128">
        <f>'Cost Estimate'!K54</f>
        <v>650000</v>
      </c>
      <c r="J18" s="304">
        <f t="shared" ref="J18:J23" si="0">F18*I18</f>
        <v>650000</v>
      </c>
      <c r="K18" s="425"/>
      <c r="M18" s="247" t="s">
        <v>187</v>
      </c>
      <c r="N18" s="248"/>
      <c r="O18" s="248"/>
      <c r="P18" s="248"/>
      <c r="Q18" s="248"/>
      <c r="R18" s="248"/>
      <c r="S18" s="248"/>
      <c r="T18" s="248"/>
      <c r="U18" s="248"/>
      <c r="V18" s="248"/>
      <c r="W18" s="248"/>
      <c r="X18" s="248"/>
      <c r="Y18" s="248"/>
      <c r="Z18" s="248"/>
      <c r="AA18" s="248"/>
      <c r="AB18" s="248"/>
    </row>
    <row r="19" spans="1:28" ht="15" customHeight="1" x14ac:dyDescent="0.25">
      <c r="A19" s="141"/>
      <c r="B19" s="177">
        <v>1.3</v>
      </c>
      <c r="C19" s="421" t="s">
        <v>141</v>
      </c>
      <c r="D19" s="422"/>
      <c r="E19" s="423"/>
      <c r="F19" s="424">
        <v>1</v>
      </c>
      <c r="G19" s="424"/>
      <c r="H19" s="92" t="s">
        <v>47</v>
      </c>
      <c r="I19" s="128">
        <f>'Cost Estimate'!K55</f>
        <v>450000</v>
      </c>
      <c r="J19" s="304">
        <f t="shared" si="0"/>
        <v>450000</v>
      </c>
      <c r="K19" s="425"/>
      <c r="M19" s="247" t="s">
        <v>187</v>
      </c>
      <c r="N19" s="248"/>
      <c r="O19" s="248"/>
      <c r="P19" s="248"/>
      <c r="Q19" s="248"/>
      <c r="R19" s="248"/>
      <c r="S19" s="248"/>
      <c r="T19" s="248"/>
      <c r="U19" s="248"/>
      <c r="V19" s="248"/>
      <c r="W19" s="248"/>
      <c r="X19" s="248"/>
      <c r="Y19" s="248"/>
      <c r="Z19" s="248"/>
      <c r="AA19" s="248"/>
      <c r="AB19" s="248"/>
    </row>
    <row r="20" spans="1:28" ht="15" customHeight="1" x14ac:dyDescent="0.25">
      <c r="A20" s="141"/>
      <c r="B20" s="177">
        <v>1.4</v>
      </c>
      <c r="C20" s="421" t="s">
        <v>142</v>
      </c>
      <c r="D20" s="422"/>
      <c r="E20" s="423"/>
      <c r="F20" s="424">
        <v>1</v>
      </c>
      <c r="G20" s="424"/>
      <c r="H20" s="92" t="s">
        <v>47</v>
      </c>
      <c r="I20" s="128">
        <f>'Cost Estimate'!K56</f>
        <v>75000</v>
      </c>
      <c r="J20" s="304">
        <f t="shared" si="0"/>
        <v>75000</v>
      </c>
      <c r="K20" s="425"/>
      <c r="M20" s="247" t="s">
        <v>187</v>
      </c>
      <c r="N20" s="248"/>
      <c r="O20" s="248"/>
      <c r="P20" s="248"/>
      <c r="Q20" s="248"/>
      <c r="R20" s="248"/>
      <c r="S20" s="248"/>
      <c r="T20" s="248"/>
      <c r="U20" s="248"/>
      <c r="V20" s="248"/>
      <c r="W20" s="248"/>
      <c r="X20" s="248"/>
      <c r="Y20" s="248"/>
      <c r="Z20" s="248"/>
      <c r="AA20" s="248"/>
      <c r="AB20" s="248"/>
    </row>
    <row r="21" spans="1:28" ht="15" customHeight="1" x14ac:dyDescent="0.25">
      <c r="A21" s="141"/>
      <c r="B21" s="177">
        <v>1.5</v>
      </c>
      <c r="C21" s="421" t="s">
        <v>143</v>
      </c>
      <c r="D21" s="422"/>
      <c r="E21" s="423"/>
      <c r="F21" s="424">
        <v>1</v>
      </c>
      <c r="G21" s="424"/>
      <c r="H21" s="92" t="s">
        <v>47</v>
      </c>
      <c r="I21" s="128">
        <f>'Cost Estimate'!K57</f>
        <v>1500000</v>
      </c>
      <c r="J21" s="304">
        <f t="shared" si="0"/>
        <v>1500000</v>
      </c>
      <c r="K21" s="425"/>
      <c r="M21" s="247" t="s">
        <v>187</v>
      </c>
      <c r="N21" s="248"/>
      <c r="O21" s="248"/>
      <c r="P21" s="248"/>
      <c r="Q21" s="248"/>
      <c r="R21" s="248"/>
      <c r="S21" s="248"/>
      <c r="T21" s="248"/>
      <c r="U21" s="248"/>
      <c r="V21" s="248"/>
      <c r="W21" s="248"/>
      <c r="X21" s="248"/>
      <c r="Y21" s="248"/>
      <c r="Z21" s="248"/>
      <c r="AA21" s="248"/>
      <c r="AB21" s="248"/>
    </row>
    <row r="22" spans="1:28" ht="15" customHeight="1" x14ac:dyDescent="0.25">
      <c r="A22" s="141"/>
      <c r="B22" s="177">
        <v>1.6</v>
      </c>
      <c r="C22" s="421" t="s">
        <v>144</v>
      </c>
      <c r="D22" s="422"/>
      <c r="E22" s="423"/>
      <c r="F22" s="424">
        <v>1</v>
      </c>
      <c r="G22" s="424"/>
      <c r="H22" s="92" t="s">
        <v>47</v>
      </c>
      <c r="I22" s="128">
        <f>'Cost Estimate'!K49+'Cost Estimate'!K58+'Cost Estimate'!K64+'Cost Estimate'!K73+'Cost Estimate'!K81</f>
        <v>57096198.042950004</v>
      </c>
      <c r="J22" s="304">
        <f t="shared" si="0"/>
        <v>57096198.042950004</v>
      </c>
      <c r="K22" s="425"/>
      <c r="M22" s="247" t="s">
        <v>187</v>
      </c>
      <c r="N22" s="248"/>
      <c r="O22" s="248"/>
      <c r="P22" s="248"/>
      <c r="Q22" s="248"/>
      <c r="R22" s="248"/>
      <c r="S22" s="248"/>
      <c r="T22" s="248"/>
      <c r="U22" s="248"/>
      <c r="V22" s="248"/>
      <c r="W22" s="248"/>
      <c r="X22" s="248"/>
      <c r="Y22" s="248"/>
      <c r="Z22" s="248"/>
      <c r="AA22" s="248"/>
      <c r="AB22" s="248"/>
    </row>
    <row r="23" spans="1:28" ht="15" customHeight="1" x14ac:dyDescent="0.25">
      <c r="A23" s="141"/>
      <c r="B23" s="177">
        <v>1.7</v>
      </c>
      <c r="C23" s="421" t="s">
        <v>145</v>
      </c>
      <c r="D23" s="422"/>
      <c r="E23" s="423"/>
      <c r="F23" s="424">
        <v>1</v>
      </c>
      <c r="G23" s="424"/>
      <c r="H23" s="92" t="s">
        <v>47</v>
      </c>
      <c r="I23" s="128">
        <f>'Cost Estimate'!K59</f>
        <v>0</v>
      </c>
      <c r="J23" s="304">
        <f t="shared" si="0"/>
        <v>0</v>
      </c>
      <c r="K23" s="425"/>
      <c r="M23" s="247" t="s">
        <v>187</v>
      </c>
      <c r="N23" s="248"/>
      <c r="O23" s="248"/>
      <c r="P23" s="248"/>
      <c r="Q23" s="248"/>
      <c r="R23" s="248"/>
      <c r="S23" s="248"/>
      <c r="T23" s="248"/>
      <c r="U23" s="248"/>
      <c r="V23" s="248"/>
      <c r="W23" s="248"/>
      <c r="X23" s="248"/>
      <c r="Y23" s="248"/>
      <c r="Z23" s="248"/>
      <c r="AA23" s="248"/>
      <c r="AB23" s="248"/>
    </row>
    <row r="24" spans="1:28" ht="6" customHeight="1" x14ac:dyDescent="0.25">
      <c r="A24" s="141"/>
      <c r="B24" s="415"/>
      <c r="C24" s="416"/>
      <c r="D24" s="416"/>
      <c r="E24" s="416"/>
      <c r="F24" s="416"/>
      <c r="G24" s="416"/>
      <c r="H24" s="416"/>
      <c r="I24" s="416"/>
      <c r="J24" s="416"/>
      <c r="K24" s="417"/>
      <c r="M24" s="190"/>
      <c r="N24" s="190"/>
      <c r="O24" s="190"/>
      <c r="P24" s="190"/>
      <c r="Q24" s="190"/>
      <c r="R24" s="190"/>
      <c r="S24" s="190"/>
      <c r="T24" s="190"/>
      <c r="U24" s="190"/>
      <c r="V24" s="190"/>
      <c r="W24" s="190"/>
      <c r="X24" s="190"/>
      <c r="Y24" s="190"/>
      <c r="Z24" s="190"/>
      <c r="AA24" s="190"/>
      <c r="AB24" s="190"/>
    </row>
    <row r="25" spans="1:28" ht="15" customHeight="1" x14ac:dyDescent="0.25">
      <c r="A25" s="141"/>
      <c r="B25" s="408" t="s">
        <v>153</v>
      </c>
      <c r="C25" s="409"/>
      <c r="D25" s="409"/>
      <c r="E25" s="409"/>
      <c r="F25" s="409"/>
      <c r="G25" s="409"/>
      <c r="H25" s="409"/>
      <c r="I25" s="410"/>
      <c r="J25" s="315">
        <f>SUM(J17:K23)</f>
        <v>59946198.042950004</v>
      </c>
      <c r="K25" s="418"/>
      <c r="M25" s="247" t="s">
        <v>187</v>
      </c>
      <c r="N25" s="248"/>
      <c r="O25" s="248"/>
      <c r="P25" s="248"/>
      <c r="Q25" s="248"/>
      <c r="R25" s="248"/>
      <c r="S25" s="248"/>
      <c r="T25" s="248"/>
      <c r="U25" s="248"/>
      <c r="V25" s="248"/>
      <c r="W25" s="248"/>
      <c r="X25" s="248"/>
      <c r="Y25" s="248"/>
      <c r="Z25" s="248"/>
      <c r="AA25" s="248"/>
      <c r="AB25" s="248"/>
    </row>
    <row r="26" spans="1:28" ht="15" customHeight="1" x14ac:dyDescent="0.25">
      <c r="A26" s="141"/>
      <c r="B26" s="408" t="s">
        <v>201</v>
      </c>
      <c r="C26" s="409"/>
      <c r="D26" s="409"/>
      <c r="E26" s="409"/>
      <c r="F26" s="409"/>
      <c r="G26" s="409"/>
      <c r="H26" s="409"/>
      <c r="I26" s="410"/>
      <c r="J26" s="411">
        <f>SUM('Cost Estimate'!K86:L86)</f>
        <v>7650611.7357982509</v>
      </c>
      <c r="K26" s="412"/>
      <c r="M26" s="247" t="s">
        <v>187</v>
      </c>
      <c r="N26" s="248"/>
      <c r="O26" s="248"/>
      <c r="P26" s="248"/>
      <c r="Q26" s="248"/>
      <c r="R26" s="248"/>
      <c r="S26" s="248"/>
      <c r="T26" s="248"/>
      <c r="U26" s="248"/>
      <c r="V26" s="248"/>
      <c r="W26" s="248"/>
      <c r="X26" s="248"/>
      <c r="Y26" s="248"/>
      <c r="Z26" s="248"/>
      <c r="AA26" s="248"/>
      <c r="AB26" s="248"/>
    </row>
    <row r="27" spans="1:28" ht="15" customHeight="1" x14ac:dyDescent="0.25">
      <c r="A27" s="141"/>
      <c r="B27" s="408" t="s">
        <v>202</v>
      </c>
      <c r="C27" s="409"/>
      <c r="D27" s="409"/>
      <c r="E27" s="409"/>
      <c r="F27" s="409"/>
      <c r="G27" s="409"/>
      <c r="H27" s="409"/>
      <c r="I27" s="410"/>
      <c r="J27" s="411">
        <f>SUM('Cost Estimate'!K87:L87)</f>
        <v>713000</v>
      </c>
      <c r="K27" s="412"/>
      <c r="M27" s="247" t="s">
        <v>187</v>
      </c>
      <c r="N27" s="248"/>
      <c r="O27" s="248"/>
      <c r="P27" s="248"/>
      <c r="Q27" s="248"/>
      <c r="R27" s="248"/>
      <c r="S27" s="248"/>
      <c r="T27" s="248"/>
      <c r="U27" s="248"/>
      <c r="V27" s="248"/>
      <c r="W27" s="248"/>
      <c r="X27" s="248"/>
      <c r="Y27" s="248"/>
      <c r="Z27" s="248"/>
      <c r="AA27" s="248"/>
      <c r="AB27" s="248"/>
    </row>
    <row r="28" spans="1:28" ht="15" customHeight="1" x14ac:dyDescent="0.25">
      <c r="A28" s="141"/>
      <c r="B28" s="408" t="s">
        <v>203</v>
      </c>
      <c r="C28" s="409"/>
      <c r="D28" s="409"/>
      <c r="E28" s="409"/>
      <c r="F28" s="409"/>
      <c r="G28" s="409"/>
      <c r="H28" s="409"/>
      <c r="I28" s="410"/>
      <c r="J28" s="413">
        <f>SUM('Cost Estimate'!K88:L89)</f>
        <v>0</v>
      </c>
      <c r="K28" s="414"/>
      <c r="M28" s="247" t="s">
        <v>210</v>
      </c>
      <c r="N28" s="248"/>
      <c r="O28" s="248"/>
      <c r="P28" s="248"/>
      <c r="Q28" s="248"/>
      <c r="R28" s="248"/>
      <c r="S28" s="248"/>
      <c r="T28" s="248"/>
      <c r="U28" s="248"/>
      <c r="V28" s="190"/>
      <c r="W28" s="190"/>
      <c r="X28" s="190"/>
      <c r="Y28" s="190"/>
      <c r="Z28" s="190"/>
      <c r="AA28" s="190"/>
      <c r="AB28" s="190"/>
    </row>
    <row r="29" spans="1:28" ht="5.25" customHeight="1" x14ac:dyDescent="0.25">
      <c r="A29" s="141"/>
      <c r="B29" s="238"/>
      <c r="C29" s="239"/>
      <c r="D29" s="239"/>
      <c r="E29" s="239"/>
      <c r="F29" s="239"/>
      <c r="G29" s="239"/>
      <c r="H29" s="239"/>
      <c r="I29" s="239"/>
      <c r="J29" s="240"/>
      <c r="K29" s="241"/>
      <c r="M29" s="190"/>
      <c r="N29" s="190"/>
      <c r="O29" s="190"/>
      <c r="P29" s="190"/>
      <c r="Q29" s="190"/>
      <c r="R29" s="190"/>
      <c r="S29" s="190"/>
      <c r="T29" s="190"/>
      <c r="U29" s="190"/>
      <c r="V29" s="190"/>
      <c r="W29" s="190"/>
      <c r="X29" s="190"/>
      <c r="Y29" s="190"/>
      <c r="Z29" s="190"/>
      <c r="AA29" s="190"/>
      <c r="AB29" s="190"/>
    </row>
    <row r="30" spans="1:28" ht="15" customHeight="1" thickBot="1" x14ac:dyDescent="0.3">
      <c r="A30" s="141"/>
      <c r="B30" s="408" t="s">
        <v>211</v>
      </c>
      <c r="C30" s="409"/>
      <c r="D30" s="409"/>
      <c r="E30" s="409"/>
      <c r="F30" s="409"/>
      <c r="G30" s="409"/>
      <c r="H30" s="409"/>
      <c r="I30" s="410"/>
      <c r="J30" s="315">
        <f>SUM(J25:K28)</f>
        <v>68309809.778748259</v>
      </c>
      <c r="K30" s="418"/>
      <c r="M30" s="190"/>
      <c r="N30" s="190"/>
      <c r="O30" s="190"/>
      <c r="P30" s="190"/>
      <c r="Q30" s="190"/>
      <c r="R30" s="190"/>
      <c r="S30" s="190"/>
      <c r="T30" s="190"/>
      <c r="U30" s="190"/>
      <c r="V30" s="190"/>
      <c r="W30" s="190"/>
      <c r="X30" s="190"/>
      <c r="Y30" s="190"/>
      <c r="Z30" s="190"/>
      <c r="AA30" s="190"/>
      <c r="AB30" s="190"/>
    </row>
    <row r="31" spans="1:28" ht="6.75" customHeight="1" x14ac:dyDescent="0.25">
      <c r="A31" s="178"/>
      <c r="B31" s="179"/>
      <c r="C31" s="180"/>
      <c r="D31" s="179"/>
      <c r="E31" s="179"/>
      <c r="F31" s="179"/>
      <c r="G31" s="179"/>
      <c r="H31" s="179"/>
      <c r="I31" s="179"/>
      <c r="J31" s="179"/>
      <c r="K31" s="181"/>
      <c r="M31" s="190"/>
      <c r="N31" s="190"/>
      <c r="O31" s="190"/>
      <c r="P31" s="190"/>
      <c r="Q31" s="190"/>
      <c r="R31" s="190"/>
      <c r="S31" s="190"/>
      <c r="T31" s="190"/>
      <c r="U31" s="190"/>
      <c r="V31" s="190"/>
      <c r="W31" s="190"/>
      <c r="X31" s="190"/>
      <c r="Y31" s="190"/>
      <c r="Z31" s="190"/>
      <c r="AA31" s="190"/>
      <c r="AB31" s="190"/>
    </row>
    <row r="32" spans="1:28" ht="53.25" customHeight="1" thickBot="1" x14ac:dyDescent="0.3">
      <c r="A32" s="182" t="s">
        <v>21</v>
      </c>
      <c r="B32" s="419" t="s">
        <v>150</v>
      </c>
      <c r="C32" s="419"/>
      <c r="D32" s="419"/>
      <c r="E32" s="419"/>
      <c r="F32" s="419"/>
      <c r="G32" s="419"/>
      <c r="H32" s="419"/>
      <c r="I32" s="419"/>
      <c r="J32" s="419"/>
      <c r="K32" s="420"/>
      <c r="M32" s="190"/>
      <c r="N32" s="190"/>
      <c r="O32" s="190"/>
      <c r="P32" s="190"/>
      <c r="Q32" s="190"/>
      <c r="R32" s="190"/>
      <c r="S32" s="190"/>
      <c r="T32" s="190"/>
      <c r="U32" s="190"/>
      <c r="V32" s="190"/>
      <c r="W32" s="190"/>
      <c r="X32" s="190"/>
      <c r="Y32" s="190"/>
      <c r="Z32" s="190"/>
      <c r="AA32" s="190"/>
      <c r="AB32" s="190"/>
    </row>
    <row r="33" spans="2:11" ht="11.1" customHeight="1" x14ac:dyDescent="0.25">
      <c r="B33" s="331"/>
      <c r="C33" s="331"/>
      <c r="D33" s="331"/>
      <c r="E33" s="331"/>
      <c r="F33" s="331"/>
      <c r="G33" s="331"/>
      <c r="H33" s="331"/>
      <c r="I33" s="331"/>
      <c r="J33" s="331"/>
      <c r="K33" s="331"/>
    </row>
    <row r="34" spans="2:11" x14ac:dyDescent="0.25">
      <c r="B34" s="331"/>
      <c r="C34" s="331"/>
      <c r="D34" s="331"/>
      <c r="E34" s="331"/>
      <c r="F34" s="331"/>
      <c r="G34" s="331"/>
      <c r="H34" s="331"/>
      <c r="I34" s="331"/>
      <c r="J34" s="331"/>
      <c r="K34" s="331"/>
    </row>
    <row r="35" spans="2:11" ht="12" customHeight="1" x14ac:dyDescent="0.25">
      <c r="B35" s="331"/>
      <c r="C35" s="331"/>
      <c r="D35" s="331"/>
      <c r="E35" s="331"/>
      <c r="F35" s="331"/>
      <c r="G35" s="331"/>
      <c r="H35" s="331"/>
      <c r="I35" s="331"/>
      <c r="J35" s="331"/>
      <c r="K35" s="331"/>
    </row>
  </sheetData>
  <sheetProtection algorithmName="SHA-512" hashValue="UUiwoLRcv4N2BfjXV0FT8L5DoRxwEwgAi0qHtTBWqlLoV2zMQxYMr0DsxI/00mY+zf+Rn2lg6IZNzGqlgy3KMQ==" saltValue="BQQOXZEwhgXmJHRCRbOMDA==" spinCount="100000" sheet="1" selectLockedCells="1"/>
  <mergeCells count="69">
    <mergeCell ref="A13:K13"/>
    <mergeCell ref="A2:K6"/>
    <mergeCell ref="A7:K7"/>
    <mergeCell ref="A8:C8"/>
    <mergeCell ref="D8:K8"/>
    <mergeCell ref="A9:K9"/>
    <mergeCell ref="A10:C10"/>
    <mergeCell ref="D10:E10"/>
    <mergeCell ref="F10:I10"/>
    <mergeCell ref="J10:K10"/>
    <mergeCell ref="A11:K11"/>
    <mergeCell ref="A12:C12"/>
    <mergeCell ref="D12:E12"/>
    <mergeCell ref="F12:I12"/>
    <mergeCell ref="J12:K12"/>
    <mergeCell ref="A14:C14"/>
    <mergeCell ref="D14:E14"/>
    <mergeCell ref="F14:I14"/>
    <mergeCell ref="J14:K14"/>
    <mergeCell ref="C17:E17"/>
    <mergeCell ref="F17:G17"/>
    <mergeCell ref="J17:K17"/>
    <mergeCell ref="C18:E18"/>
    <mergeCell ref="F18:G18"/>
    <mergeCell ref="J18:K18"/>
    <mergeCell ref="C19:E19"/>
    <mergeCell ref="F19:G19"/>
    <mergeCell ref="J19:K19"/>
    <mergeCell ref="C20:E20"/>
    <mergeCell ref="F20:G20"/>
    <mergeCell ref="J20:K20"/>
    <mergeCell ref="C21:E21"/>
    <mergeCell ref="F21:G21"/>
    <mergeCell ref="J21:K21"/>
    <mergeCell ref="C22:E22"/>
    <mergeCell ref="F22:G22"/>
    <mergeCell ref="J22:K22"/>
    <mergeCell ref="C23:E23"/>
    <mergeCell ref="F23:G23"/>
    <mergeCell ref="J23:K23"/>
    <mergeCell ref="B34:K35"/>
    <mergeCell ref="B24:K24"/>
    <mergeCell ref="B25:I25"/>
    <mergeCell ref="J25:K25"/>
    <mergeCell ref="B32:K32"/>
    <mergeCell ref="B33:K33"/>
    <mergeCell ref="B26:I26"/>
    <mergeCell ref="J26:K26"/>
    <mergeCell ref="B30:I30"/>
    <mergeCell ref="J30:K30"/>
    <mergeCell ref="M8:AB8"/>
    <mergeCell ref="M10:AB10"/>
    <mergeCell ref="M12:AB12"/>
    <mergeCell ref="M14:AB14"/>
    <mergeCell ref="M17:AB17"/>
    <mergeCell ref="M23:AB23"/>
    <mergeCell ref="M25:AB25"/>
    <mergeCell ref="M18:AB18"/>
    <mergeCell ref="M19:AB19"/>
    <mergeCell ref="M20:AB20"/>
    <mergeCell ref="M21:AB21"/>
    <mergeCell ref="M22:AB22"/>
    <mergeCell ref="M26:AB26"/>
    <mergeCell ref="B27:I27"/>
    <mergeCell ref="J27:K27"/>
    <mergeCell ref="M27:AB27"/>
    <mergeCell ref="B28:I28"/>
    <mergeCell ref="J28:K28"/>
    <mergeCell ref="M28:U28"/>
  </mergeCells>
  <printOptions horizontalCentered="1"/>
  <pageMargins left="0.59055118110236227" right="0" top="0" bottom="0" header="0" footer="0"/>
  <pageSetup paperSize="9" scale="47" orientation="landscape"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2:AC119"/>
  <sheetViews>
    <sheetView showZeros="0" zoomScaleNormal="100" zoomScaleSheetLayoutView="100" workbookViewId="0">
      <selection activeCell="E9" sqref="E9:L9"/>
    </sheetView>
  </sheetViews>
  <sheetFormatPr defaultColWidth="9.140625" defaultRowHeight="12.75" x14ac:dyDescent="0.25"/>
  <cols>
    <col min="1" max="1" width="2.28515625" style="1" customWidth="1"/>
    <col min="2" max="2" width="11.42578125" style="1" customWidth="1"/>
    <col min="3" max="3" width="5.42578125" style="1" customWidth="1"/>
    <col min="4" max="4" width="26.42578125" style="1" customWidth="1"/>
    <col min="5" max="6" width="9.140625" style="1"/>
    <col min="7" max="7" width="9.140625" style="1" customWidth="1"/>
    <col min="8" max="8" width="5.42578125" style="1" customWidth="1"/>
    <col min="9" max="12" width="9.140625" style="1"/>
    <col min="13" max="13" width="2.28515625" style="1" customWidth="1"/>
    <col min="14" max="14" width="9.140625" style="1"/>
    <col min="15" max="15" width="14" style="1" customWidth="1"/>
    <col min="16" max="16384" width="9.140625" style="1"/>
  </cols>
  <sheetData>
    <row r="2" spans="2:29" ht="15.75" customHeight="1" x14ac:dyDescent="0.25">
      <c r="B2" s="283" t="s">
        <v>77</v>
      </c>
      <c r="C2" s="283"/>
      <c r="D2" s="283"/>
      <c r="E2" s="283"/>
      <c r="F2" s="283"/>
      <c r="G2" s="283"/>
      <c r="H2" s="283"/>
      <c r="I2" s="283"/>
      <c r="J2" s="283"/>
      <c r="K2" s="149"/>
      <c r="L2" s="149"/>
    </row>
    <row r="3" spans="2:29" ht="15" customHeight="1" x14ac:dyDescent="0.25">
      <c r="B3" s="283"/>
      <c r="C3" s="283"/>
      <c r="D3" s="283"/>
      <c r="E3" s="283"/>
      <c r="F3" s="283"/>
      <c r="G3" s="283"/>
      <c r="H3" s="283"/>
      <c r="I3" s="283"/>
      <c r="J3" s="283"/>
      <c r="K3" s="149"/>
      <c r="L3" s="149"/>
    </row>
    <row r="4" spans="2:29" ht="15" customHeight="1" x14ac:dyDescent="0.25">
      <c r="B4" s="283"/>
      <c r="C4" s="283"/>
      <c r="D4" s="283"/>
      <c r="E4" s="283"/>
      <c r="F4" s="283"/>
      <c r="G4" s="283"/>
      <c r="H4" s="283"/>
      <c r="I4" s="283"/>
      <c r="J4" s="283"/>
      <c r="K4" s="149"/>
      <c r="L4" s="149"/>
    </row>
    <row r="5" spans="2:29" ht="6" customHeight="1" thickBot="1" x14ac:dyDescent="0.3">
      <c r="B5" s="283"/>
      <c r="C5" s="283"/>
      <c r="D5" s="283"/>
      <c r="E5" s="283"/>
      <c r="F5" s="283"/>
      <c r="G5" s="283"/>
      <c r="H5" s="283"/>
      <c r="I5" s="283"/>
      <c r="J5" s="283"/>
      <c r="K5" s="149"/>
      <c r="L5" s="149"/>
    </row>
    <row r="6" spans="2:29" ht="16.5" thickBot="1" x14ac:dyDescent="0.3">
      <c r="B6" s="331"/>
      <c r="C6" s="331"/>
      <c r="D6" s="331"/>
      <c r="E6" s="331"/>
      <c r="F6" s="331"/>
      <c r="G6" s="331"/>
      <c r="H6" s="331"/>
      <c r="I6" s="331"/>
      <c r="J6" s="331"/>
      <c r="K6" s="331"/>
      <c r="L6" s="331"/>
      <c r="N6" s="189" t="s">
        <v>159</v>
      </c>
      <c r="O6" s="190"/>
      <c r="P6" s="252" t="s">
        <v>160</v>
      </c>
      <c r="Q6" s="253"/>
      <c r="R6" s="253"/>
      <c r="S6" s="253"/>
      <c r="T6" s="253"/>
      <c r="U6" s="254"/>
    </row>
    <row r="7" spans="2:29" ht="15" customHeight="1" x14ac:dyDescent="0.25">
      <c r="B7" s="444" t="s">
        <v>7</v>
      </c>
      <c r="C7" s="445"/>
      <c r="D7" s="445"/>
      <c r="E7" s="446" t="str">
        <f>'Cost Estimate'!E8</f>
        <v>Highways Improvement for Urban Environment</v>
      </c>
      <c r="F7" s="446"/>
      <c r="G7" s="446"/>
      <c r="H7" s="446"/>
      <c r="I7" s="446"/>
      <c r="J7" s="446"/>
      <c r="K7" s="446"/>
      <c r="L7" s="447"/>
      <c r="N7" s="247" t="s">
        <v>187</v>
      </c>
      <c r="O7" s="248"/>
      <c r="P7" s="248"/>
      <c r="Q7" s="248"/>
      <c r="R7" s="248"/>
      <c r="S7" s="248"/>
      <c r="T7" s="248"/>
      <c r="U7" s="248"/>
      <c r="V7" s="248"/>
      <c r="W7" s="248"/>
      <c r="X7" s="248"/>
      <c r="Y7" s="248"/>
      <c r="Z7" s="248"/>
      <c r="AA7" s="248"/>
      <c r="AB7" s="248"/>
      <c r="AC7" s="248"/>
    </row>
    <row r="8" spans="2:29" ht="6.75" customHeight="1" x14ac:dyDescent="0.25">
      <c r="B8" s="5"/>
      <c r="L8" s="2"/>
      <c r="N8" s="190"/>
      <c r="O8" s="190"/>
      <c r="P8" s="190"/>
      <c r="Q8" s="190"/>
      <c r="R8" s="190"/>
      <c r="S8" s="190"/>
      <c r="T8" s="190"/>
      <c r="U8" s="190"/>
      <c r="V8" s="190"/>
      <c r="W8" s="190"/>
      <c r="X8" s="190"/>
      <c r="Y8" s="190"/>
      <c r="Z8" s="190"/>
      <c r="AA8" s="190"/>
      <c r="AB8" s="190"/>
      <c r="AC8" s="190"/>
    </row>
    <row r="9" spans="2:29" ht="15" customHeight="1" x14ac:dyDescent="0.25">
      <c r="B9" s="448" t="s">
        <v>99</v>
      </c>
      <c r="C9" s="268"/>
      <c r="D9" s="268"/>
      <c r="E9" s="449" t="str">
        <f>'Cost Estimate'!E10</f>
        <v>DLR/12/0015A</v>
      </c>
      <c r="F9" s="449"/>
      <c r="G9" s="449"/>
      <c r="H9" s="449"/>
      <c r="I9" s="449"/>
      <c r="J9" s="449"/>
      <c r="K9" s="449"/>
      <c r="L9" s="450"/>
      <c r="N9" s="247" t="s">
        <v>187</v>
      </c>
      <c r="O9" s="248"/>
      <c r="P9" s="248"/>
      <c r="Q9" s="248"/>
      <c r="R9" s="248"/>
      <c r="S9" s="248"/>
      <c r="T9" s="248"/>
      <c r="U9" s="248"/>
      <c r="V9" s="248"/>
      <c r="W9" s="248"/>
      <c r="X9" s="248"/>
      <c r="Y9" s="248"/>
      <c r="Z9" s="248"/>
      <c r="AA9" s="248"/>
      <c r="AB9" s="248"/>
      <c r="AC9" s="248"/>
    </row>
    <row r="10" spans="2:29" ht="6.75" customHeight="1" x14ac:dyDescent="0.25">
      <c r="B10" s="5"/>
      <c r="L10" s="2"/>
      <c r="N10" s="190"/>
      <c r="O10" s="190"/>
      <c r="P10" s="190"/>
      <c r="Q10" s="190"/>
      <c r="R10" s="190"/>
      <c r="S10" s="190"/>
      <c r="T10" s="190"/>
      <c r="U10" s="190"/>
      <c r="V10" s="190"/>
      <c r="W10" s="190"/>
      <c r="X10" s="190"/>
      <c r="Y10" s="190"/>
      <c r="Z10" s="190"/>
      <c r="AA10" s="190"/>
      <c r="AB10" s="190"/>
      <c r="AC10" s="190"/>
    </row>
    <row r="11" spans="2:29" ht="15" customHeight="1" x14ac:dyDescent="0.25">
      <c r="B11" s="448" t="s">
        <v>124</v>
      </c>
      <c r="C11" s="268"/>
      <c r="D11" s="268"/>
      <c r="E11" s="449" t="str">
        <f>'Cost Estimate'!E12</f>
        <v>NTA</v>
      </c>
      <c r="F11" s="449"/>
      <c r="G11" s="449"/>
      <c r="H11" s="449"/>
      <c r="I11" s="449"/>
      <c r="J11" s="449"/>
      <c r="K11" s="449"/>
      <c r="L11" s="450"/>
      <c r="N11" s="247" t="s">
        <v>187</v>
      </c>
      <c r="O11" s="248"/>
      <c r="P11" s="248"/>
      <c r="Q11" s="248"/>
      <c r="R11" s="248"/>
      <c r="S11" s="248"/>
      <c r="T11" s="248"/>
      <c r="U11" s="248"/>
      <c r="V11" s="248"/>
      <c r="W11" s="248"/>
      <c r="X11" s="248"/>
      <c r="Y11" s="248"/>
      <c r="Z11" s="248"/>
      <c r="AA11" s="248"/>
      <c r="AB11" s="248"/>
      <c r="AC11" s="248"/>
    </row>
    <row r="12" spans="2:29" ht="6.75" customHeight="1" x14ac:dyDescent="0.25">
      <c r="B12" s="5"/>
      <c r="L12" s="2"/>
      <c r="N12" s="190"/>
      <c r="O12" s="190"/>
      <c r="P12" s="190"/>
      <c r="Q12" s="190"/>
      <c r="R12" s="190"/>
      <c r="S12" s="190"/>
      <c r="T12" s="190"/>
      <c r="U12" s="190"/>
      <c r="V12" s="190"/>
      <c r="W12" s="190"/>
      <c r="X12" s="190"/>
      <c r="Y12" s="190"/>
      <c r="Z12" s="190"/>
      <c r="AA12" s="190"/>
      <c r="AB12" s="190"/>
      <c r="AC12" s="190"/>
    </row>
    <row r="13" spans="2:29" ht="15" customHeight="1" x14ac:dyDescent="0.25">
      <c r="B13" s="448" t="s">
        <v>0</v>
      </c>
      <c r="C13" s="268"/>
      <c r="D13" s="268"/>
      <c r="E13" s="449" t="str">
        <f>'Cost Estimate'!E14</f>
        <v>South Dublin</v>
      </c>
      <c r="F13" s="449"/>
      <c r="G13" s="449"/>
      <c r="H13" s="449"/>
      <c r="I13" s="449"/>
      <c r="J13" s="449"/>
      <c r="K13" s="449"/>
      <c r="L13" s="450"/>
      <c r="N13" s="247" t="s">
        <v>187</v>
      </c>
      <c r="O13" s="248"/>
      <c r="P13" s="248"/>
      <c r="Q13" s="248"/>
      <c r="R13" s="248"/>
      <c r="S13" s="248"/>
      <c r="T13" s="248"/>
      <c r="U13" s="248"/>
      <c r="V13" s="248"/>
      <c r="W13" s="248"/>
      <c r="X13" s="248"/>
      <c r="Y13" s="248"/>
      <c r="Z13" s="248"/>
      <c r="AA13" s="248"/>
      <c r="AB13" s="248"/>
      <c r="AC13" s="248"/>
    </row>
    <row r="14" spans="2:29" ht="6.75" customHeight="1" x14ac:dyDescent="0.25">
      <c r="B14" s="5"/>
      <c r="L14" s="2"/>
      <c r="N14" s="190"/>
      <c r="O14" s="190"/>
      <c r="P14" s="190"/>
      <c r="Q14" s="190"/>
      <c r="R14" s="190"/>
      <c r="S14" s="190"/>
      <c r="T14" s="190"/>
      <c r="U14" s="190"/>
      <c r="V14" s="190"/>
      <c r="W14" s="190"/>
      <c r="X14" s="190"/>
      <c r="Y14" s="190"/>
      <c r="Z14" s="190"/>
      <c r="AA14" s="190"/>
      <c r="AB14" s="190"/>
      <c r="AC14" s="190"/>
    </row>
    <row r="15" spans="2:29" ht="15" x14ac:dyDescent="0.25">
      <c r="B15" s="448" t="s">
        <v>123</v>
      </c>
      <c r="C15" s="268"/>
      <c r="D15" s="268"/>
      <c r="E15" s="449" t="str">
        <f>'Cost Estimate'!K10</f>
        <v>Sally Gate - South Dublin Council</v>
      </c>
      <c r="F15" s="449"/>
      <c r="G15" s="449"/>
      <c r="H15" s="449"/>
      <c r="I15" s="449"/>
      <c r="J15" s="449"/>
      <c r="K15" s="449"/>
      <c r="L15" s="450"/>
      <c r="N15" s="247" t="s">
        <v>187</v>
      </c>
      <c r="O15" s="248"/>
      <c r="P15" s="248"/>
      <c r="Q15" s="248"/>
      <c r="R15" s="248"/>
      <c r="S15" s="248"/>
      <c r="T15" s="248"/>
      <c r="U15" s="248"/>
      <c r="V15" s="248"/>
      <c r="W15" s="248"/>
      <c r="X15" s="248"/>
      <c r="Y15" s="248"/>
      <c r="Z15" s="248"/>
      <c r="AA15" s="248"/>
      <c r="AB15" s="248"/>
      <c r="AC15" s="248"/>
    </row>
    <row r="16" spans="2:29" ht="6.75" customHeight="1" thickBot="1" x14ac:dyDescent="0.3">
      <c r="B16" s="3"/>
      <c r="C16" s="8"/>
      <c r="D16" s="8"/>
      <c r="E16" s="8"/>
      <c r="F16" s="8"/>
      <c r="G16" s="8"/>
      <c r="H16" s="8"/>
      <c r="I16" s="8"/>
      <c r="J16" s="8"/>
      <c r="K16" s="8"/>
      <c r="L16" s="11"/>
    </row>
    <row r="17" spans="2:29" s="89" customFormat="1" ht="15" customHeight="1" x14ac:dyDescent="0.25">
      <c r="B17" s="451">
        <v>1</v>
      </c>
      <c r="C17" s="389" t="s">
        <v>8</v>
      </c>
      <c r="D17" s="389"/>
      <c r="E17" s="389"/>
      <c r="F17" s="389"/>
      <c r="G17" s="389"/>
      <c r="H17" s="389"/>
      <c r="I17" s="389"/>
      <c r="J17" s="389"/>
      <c r="K17" s="389"/>
      <c r="L17" s="390"/>
    </row>
    <row r="18" spans="2:29" ht="15" customHeight="1" x14ac:dyDescent="0.25">
      <c r="B18" s="452"/>
      <c r="C18" s="484" t="s">
        <v>188</v>
      </c>
      <c r="D18" s="485"/>
      <c r="E18" s="485"/>
      <c r="F18" s="485"/>
      <c r="G18" s="485"/>
      <c r="H18" s="485"/>
      <c r="I18" s="485"/>
      <c r="J18" s="485"/>
      <c r="K18" s="485"/>
      <c r="L18" s="486"/>
      <c r="N18" s="247" t="s">
        <v>189</v>
      </c>
      <c r="O18" s="248"/>
      <c r="P18" s="248"/>
      <c r="Q18" s="248"/>
      <c r="R18" s="248"/>
      <c r="S18" s="248"/>
      <c r="T18" s="248"/>
      <c r="U18" s="248"/>
      <c r="V18" s="248"/>
      <c r="W18" s="248"/>
      <c r="X18" s="248"/>
      <c r="Y18" s="248"/>
      <c r="Z18" s="248"/>
      <c r="AA18" s="248"/>
      <c r="AB18" s="248"/>
      <c r="AC18" s="248"/>
    </row>
    <row r="19" spans="2:29" ht="15.75" customHeight="1" x14ac:dyDescent="0.25">
      <c r="B19" s="452"/>
      <c r="C19" s="487"/>
      <c r="D19" s="488"/>
      <c r="E19" s="488"/>
      <c r="F19" s="488"/>
      <c r="G19" s="488"/>
      <c r="H19" s="488"/>
      <c r="I19" s="488"/>
      <c r="J19" s="488"/>
      <c r="K19" s="488"/>
      <c r="L19" s="489"/>
    </row>
    <row r="20" spans="2:29" ht="15" customHeight="1" x14ac:dyDescent="0.25">
      <c r="B20" s="452"/>
      <c r="C20" s="487"/>
      <c r="D20" s="488"/>
      <c r="E20" s="488"/>
      <c r="F20" s="488"/>
      <c r="G20" s="488"/>
      <c r="H20" s="488"/>
      <c r="I20" s="488"/>
      <c r="J20" s="488"/>
      <c r="K20" s="488"/>
      <c r="L20" s="489"/>
    </row>
    <row r="21" spans="2:29" ht="15" customHeight="1" x14ac:dyDescent="0.25">
      <c r="B21" s="452"/>
      <c r="C21" s="487"/>
      <c r="D21" s="488"/>
      <c r="E21" s="488"/>
      <c r="F21" s="488"/>
      <c r="G21" s="488"/>
      <c r="H21" s="488"/>
      <c r="I21" s="488"/>
      <c r="J21" s="488"/>
      <c r="K21" s="488"/>
      <c r="L21" s="489"/>
    </row>
    <row r="22" spans="2:29" ht="15" customHeight="1" x14ac:dyDescent="0.25">
      <c r="B22" s="452"/>
      <c r="C22" s="487"/>
      <c r="D22" s="488"/>
      <c r="E22" s="488"/>
      <c r="F22" s="488"/>
      <c r="G22" s="488"/>
      <c r="H22" s="488"/>
      <c r="I22" s="488"/>
      <c r="J22" s="488"/>
      <c r="K22" s="488"/>
      <c r="L22" s="489"/>
    </row>
    <row r="23" spans="2:29" ht="15" customHeight="1" x14ac:dyDescent="0.25">
      <c r="B23" s="452"/>
      <c r="C23" s="487"/>
      <c r="D23" s="488"/>
      <c r="E23" s="488"/>
      <c r="F23" s="488"/>
      <c r="G23" s="488"/>
      <c r="H23" s="488"/>
      <c r="I23" s="488"/>
      <c r="J23" s="488"/>
      <c r="K23" s="488"/>
      <c r="L23" s="489"/>
    </row>
    <row r="24" spans="2:29" ht="14.25" customHeight="1" x14ac:dyDescent="0.25">
      <c r="B24" s="452"/>
      <c r="C24" s="487"/>
      <c r="D24" s="488"/>
      <c r="E24" s="488"/>
      <c r="F24" s="488"/>
      <c r="G24" s="488"/>
      <c r="H24" s="488"/>
      <c r="I24" s="488"/>
      <c r="J24" s="488"/>
      <c r="K24" s="488"/>
      <c r="L24" s="489"/>
    </row>
    <row r="25" spans="2:29" ht="15" customHeight="1" x14ac:dyDescent="0.25">
      <c r="B25" s="452"/>
      <c r="C25" s="487"/>
      <c r="D25" s="488"/>
      <c r="E25" s="488"/>
      <c r="F25" s="488"/>
      <c r="G25" s="488"/>
      <c r="H25" s="488"/>
      <c r="I25" s="488"/>
      <c r="J25" s="488"/>
      <c r="K25" s="488"/>
      <c r="L25" s="489"/>
    </row>
    <row r="26" spans="2:29" ht="15" customHeight="1" x14ac:dyDescent="0.25">
      <c r="B26" s="452"/>
      <c r="C26" s="487"/>
      <c r="D26" s="488"/>
      <c r="E26" s="488"/>
      <c r="F26" s="488"/>
      <c r="G26" s="488"/>
      <c r="H26" s="488"/>
      <c r="I26" s="488"/>
      <c r="J26" s="488"/>
      <c r="K26" s="488"/>
      <c r="L26" s="489"/>
    </row>
    <row r="27" spans="2:29" ht="6.75" customHeight="1" x14ac:dyDescent="0.25">
      <c r="B27" s="453"/>
      <c r="C27" s="490"/>
      <c r="D27" s="491"/>
      <c r="E27" s="491"/>
      <c r="F27" s="491"/>
      <c r="G27" s="491"/>
      <c r="H27" s="491"/>
      <c r="I27" s="491"/>
      <c r="J27" s="491"/>
      <c r="K27" s="491"/>
      <c r="L27" s="492"/>
    </row>
    <row r="28" spans="2:29" s="89" customFormat="1" x14ac:dyDescent="0.25">
      <c r="B28" s="452">
        <v>2</v>
      </c>
      <c r="C28" s="442" t="s">
        <v>80</v>
      </c>
      <c r="D28" s="442"/>
      <c r="E28" s="442"/>
      <c r="F28" s="442"/>
      <c r="G28" s="442"/>
      <c r="H28" s="442"/>
      <c r="I28" s="442"/>
      <c r="J28" s="442"/>
      <c r="K28" s="442"/>
      <c r="L28" s="443"/>
    </row>
    <row r="29" spans="2:29" ht="15" customHeight="1" x14ac:dyDescent="0.25">
      <c r="B29" s="452"/>
      <c r="C29" s="476" t="s">
        <v>223</v>
      </c>
      <c r="D29" s="476"/>
      <c r="E29" s="476"/>
      <c r="F29" s="476"/>
      <c r="G29" s="476"/>
      <c r="H29" s="476"/>
      <c r="I29" s="476"/>
      <c r="J29" s="476"/>
      <c r="K29" s="476"/>
      <c r="L29" s="477"/>
      <c r="N29" s="247" t="s">
        <v>190</v>
      </c>
      <c r="O29" s="248"/>
      <c r="P29" s="248"/>
      <c r="Q29" s="248"/>
      <c r="R29" s="248"/>
      <c r="S29" s="248"/>
      <c r="T29" s="248"/>
      <c r="U29" s="248"/>
      <c r="V29" s="190"/>
      <c r="W29" s="190"/>
      <c r="X29" s="190"/>
      <c r="Y29" s="190"/>
      <c r="Z29" s="190"/>
    </row>
    <row r="30" spans="2:29" x14ac:dyDescent="0.25">
      <c r="B30" s="452"/>
      <c r="C30" s="476"/>
      <c r="D30" s="476"/>
      <c r="E30" s="476"/>
      <c r="F30" s="476"/>
      <c r="G30" s="476"/>
      <c r="H30" s="476"/>
      <c r="I30" s="476"/>
      <c r="J30" s="476"/>
      <c r="K30" s="476"/>
      <c r="L30" s="477"/>
      <c r="N30" s="190"/>
      <c r="O30" s="190"/>
      <c r="P30" s="190"/>
      <c r="Q30" s="190"/>
      <c r="R30" s="190"/>
      <c r="S30" s="190"/>
      <c r="T30" s="190"/>
      <c r="U30" s="190"/>
      <c r="V30" s="190"/>
      <c r="W30" s="190"/>
      <c r="X30" s="190"/>
      <c r="Y30" s="190"/>
      <c r="Z30" s="190"/>
    </row>
    <row r="31" spans="2:29" x14ac:dyDescent="0.25">
      <c r="B31" s="452"/>
      <c r="C31" s="476"/>
      <c r="D31" s="476"/>
      <c r="E31" s="476"/>
      <c r="F31" s="476"/>
      <c r="G31" s="476"/>
      <c r="H31" s="476"/>
      <c r="I31" s="476"/>
      <c r="J31" s="476"/>
      <c r="K31" s="476"/>
      <c r="L31" s="477"/>
      <c r="N31" s="190"/>
      <c r="O31" s="190"/>
      <c r="P31" s="190"/>
      <c r="Q31" s="190"/>
      <c r="R31" s="190"/>
      <c r="S31" s="190"/>
      <c r="T31" s="190"/>
      <c r="U31" s="190"/>
      <c r="V31" s="190"/>
      <c r="W31" s="190"/>
      <c r="X31" s="190"/>
      <c r="Y31" s="190"/>
      <c r="Z31" s="190"/>
    </row>
    <row r="32" spans="2:29" x14ac:dyDescent="0.25">
      <c r="B32" s="452"/>
      <c r="C32" s="476"/>
      <c r="D32" s="476"/>
      <c r="E32" s="476"/>
      <c r="F32" s="476"/>
      <c r="G32" s="476"/>
      <c r="H32" s="476"/>
      <c r="I32" s="476"/>
      <c r="J32" s="476"/>
      <c r="K32" s="476"/>
      <c r="L32" s="477"/>
      <c r="N32" s="190"/>
      <c r="O32" s="190"/>
      <c r="P32" s="190"/>
      <c r="Q32" s="190"/>
      <c r="R32" s="190"/>
      <c r="S32" s="190"/>
      <c r="T32" s="190"/>
      <c r="U32" s="190"/>
      <c r="V32" s="190"/>
      <c r="W32" s="190"/>
      <c r="X32" s="190"/>
      <c r="Y32" s="190"/>
      <c r="Z32" s="190"/>
    </row>
    <row r="33" spans="2:26" s="89" customFormat="1" x14ac:dyDescent="0.25">
      <c r="B33" s="452"/>
      <c r="C33" s="476"/>
      <c r="D33" s="476"/>
      <c r="E33" s="476"/>
      <c r="F33" s="476"/>
      <c r="G33" s="476"/>
      <c r="H33" s="476"/>
      <c r="I33" s="476"/>
      <c r="J33" s="476"/>
      <c r="K33" s="476"/>
      <c r="L33" s="477"/>
      <c r="N33" s="195"/>
      <c r="O33" s="195"/>
      <c r="P33" s="195"/>
      <c r="Q33" s="195"/>
      <c r="R33" s="195"/>
      <c r="S33" s="195"/>
      <c r="T33" s="195"/>
      <c r="U33" s="195"/>
      <c r="V33" s="195"/>
      <c r="W33" s="195"/>
      <c r="X33" s="195"/>
      <c r="Y33" s="195"/>
      <c r="Z33" s="195"/>
    </row>
    <row r="34" spans="2:26" s="89" customFormat="1" x14ac:dyDescent="0.25">
      <c r="B34" s="452"/>
      <c r="C34" s="476"/>
      <c r="D34" s="476"/>
      <c r="E34" s="476"/>
      <c r="F34" s="476"/>
      <c r="G34" s="476"/>
      <c r="H34" s="476"/>
      <c r="I34" s="476"/>
      <c r="J34" s="476"/>
      <c r="K34" s="476"/>
      <c r="L34" s="477"/>
      <c r="N34" s="195"/>
      <c r="O34" s="195"/>
      <c r="P34" s="195"/>
      <c r="Q34" s="195"/>
      <c r="R34" s="195"/>
      <c r="S34" s="195"/>
      <c r="T34" s="195"/>
      <c r="U34" s="195"/>
      <c r="V34" s="195"/>
      <c r="W34" s="195"/>
      <c r="X34" s="195"/>
      <c r="Y34" s="195"/>
      <c r="Z34" s="195"/>
    </row>
    <row r="35" spans="2:26" ht="6.75" customHeight="1" x14ac:dyDescent="0.25">
      <c r="B35" s="453"/>
      <c r="C35" s="478"/>
      <c r="D35" s="478"/>
      <c r="E35" s="478"/>
      <c r="F35" s="478"/>
      <c r="G35" s="478"/>
      <c r="H35" s="478"/>
      <c r="I35" s="478"/>
      <c r="J35" s="478"/>
      <c r="K35" s="478"/>
      <c r="L35" s="479"/>
      <c r="N35" s="190"/>
      <c r="O35" s="190"/>
      <c r="P35" s="190"/>
      <c r="Q35" s="190"/>
      <c r="R35" s="190"/>
      <c r="S35" s="190"/>
      <c r="T35" s="190"/>
      <c r="U35" s="190"/>
      <c r="V35" s="190"/>
      <c r="W35" s="190"/>
      <c r="X35" s="190"/>
      <c r="Y35" s="190"/>
      <c r="Z35" s="190"/>
    </row>
    <row r="36" spans="2:26" s="89" customFormat="1" x14ac:dyDescent="0.25">
      <c r="B36" s="452">
        <v>3</v>
      </c>
      <c r="C36" s="442" t="s">
        <v>15</v>
      </c>
      <c r="D36" s="442"/>
      <c r="E36" s="442"/>
      <c r="F36" s="442"/>
      <c r="G36" s="442"/>
      <c r="H36" s="442"/>
      <c r="I36" s="442"/>
      <c r="J36" s="442"/>
      <c r="K36" s="442"/>
      <c r="L36" s="443"/>
      <c r="N36" s="195"/>
      <c r="O36" s="195"/>
      <c r="P36" s="195"/>
      <c r="Q36" s="195"/>
      <c r="R36" s="195"/>
      <c r="S36" s="195"/>
      <c r="T36" s="195"/>
      <c r="U36" s="195"/>
      <c r="V36" s="195"/>
      <c r="W36" s="195"/>
      <c r="X36" s="195"/>
      <c r="Y36" s="195"/>
      <c r="Z36" s="195"/>
    </row>
    <row r="37" spans="2:26" ht="15" customHeight="1" x14ac:dyDescent="0.25">
      <c r="B37" s="452"/>
      <c r="C37" s="476" t="s">
        <v>196</v>
      </c>
      <c r="D37" s="476"/>
      <c r="E37" s="476"/>
      <c r="F37" s="476"/>
      <c r="G37" s="476"/>
      <c r="H37" s="476"/>
      <c r="I37" s="476"/>
      <c r="J37" s="476"/>
      <c r="K37" s="476"/>
      <c r="L37" s="477"/>
      <c r="N37" s="247" t="s">
        <v>191</v>
      </c>
      <c r="O37" s="248"/>
      <c r="P37" s="248"/>
      <c r="Q37" s="248"/>
      <c r="R37" s="248"/>
      <c r="S37" s="248"/>
      <c r="T37" s="248"/>
      <c r="U37" s="248"/>
      <c r="V37" s="248"/>
      <c r="W37" s="248"/>
      <c r="X37" s="248"/>
      <c r="Y37" s="248"/>
      <c r="Z37" s="248"/>
    </row>
    <row r="38" spans="2:26" x14ac:dyDescent="0.25">
      <c r="B38" s="452"/>
      <c r="C38" s="476"/>
      <c r="D38" s="476"/>
      <c r="E38" s="476"/>
      <c r="F38" s="476"/>
      <c r="G38" s="476"/>
      <c r="H38" s="476"/>
      <c r="I38" s="476"/>
      <c r="J38" s="476"/>
      <c r="K38" s="476"/>
      <c r="L38" s="477"/>
      <c r="N38" s="190"/>
      <c r="O38" s="190"/>
      <c r="P38" s="190"/>
      <c r="Q38" s="190"/>
      <c r="R38" s="190"/>
      <c r="S38" s="190"/>
      <c r="T38" s="190"/>
      <c r="U38" s="190"/>
      <c r="V38" s="190"/>
      <c r="W38" s="190"/>
      <c r="X38" s="190"/>
      <c r="Y38" s="190"/>
      <c r="Z38" s="190"/>
    </row>
    <row r="39" spans="2:26" x14ac:dyDescent="0.25">
      <c r="B39" s="452"/>
      <c r="C39" s="476"/>
      <c r="D39" s="476"/>
      <c r="E39" s="476"/>
      <c r="F39" s="476"/>
      <c r="G39" s="476"/>
      <c r="H39" s="476"/>
      <c r="I39" s="476"/>
      <c r="J39" s="476"/>
      <c r="K39" s="476"/>
      <c r="L39" s="477"/>
      <c r="N39" s="190"/>
      <c r="O39" s="190"/>
      <c r="P39" s="190"/>
      <c r="Q39" s="190"/>
      <c r="R39" s="190"/>
      <c r="S39" s="190"/>
      <c r="T39" s="190"/>
      <c r="U39" s="190"/>
      <c r="V39" s="190"/>
      <c r="W39" s="190"/>
      <c r="X39" s="190"/>
      <c r="Y39" s="190"/>
      <c r="Z39" s="190"/>
    </row>
    <row r="40" spans="2:26" x14ac:dyDescent="0.25">
      <c r="B40" s="452"/>
      <c r="C40" s="476"/>
      <c r="D40" s="476"/>
      <c r="E40" s="476"/>
      <c r="F40" s="476"/>
      <c r="G40" s="476"/>
      <c r="H40" s="476"/>
      <c r="I40" s="476"/>
      <c r="J40" s="476"/>
      <c r="K40" s="476"/>
      <c r="L40" s="477"/>
      <c r="N40" s="190"/>
      <c r="O40" s="190"/>
      <c r="P40" s="190"/>
      <c r="Q40" s="190"/>
      <c r="R40" s="190"/>
      <c r="S40" s="190"/>
      <c r="T40" s="190"/>
      <c r="U40" s="190"/>
      <c r="V40" s="190"/>
      <c r="W40" s="190"/>
      <c r="X40" s="190"/>
      <c r="Y40" s="190"/>
      <c r="Z40" s="190"/>
    </row>
    <row r="41" spans="2:26" s="89" customFormat="1" x14ac:dyDescent="0.25">
      <c r="B41" s="452"/>
      <c r="C41" s="476"/>
      <c r="D41" s="476"/>
      <c r="E41" s="476"/>
      <c r="F41" s="476"/>
      <c r="G41" s="476"/>
      <c r="H41" s="476"/>
      <c r="I41" s="476"/>
      <c r="J41" s="476"/>
      <c r="K41" s="476"/>
      <c r="L41" s="477"/>
      <c r="N41" s="195"/>
      <c r="O41" s="195"/>
      <c r="P41" s="195"/>
      <c r="Q41" s="195"/>
      <c r="R41" s="195"/>
      <c r="S41" s="195"/>
      <c r="T41" s="195"/>
      <c r="U41" s="195"/>
      <c r="V41" s="195"/>
      <c r="W41" s="195"/>
      <c r="X41" s="195"/>
      <c r="Y41" s="195"/>
      <c r="Z41" s="195"/>
    </row>
    <row r="42" spans="2:26" s="89" customFormat="1" x14ac:dyDescent="0.25">
      <c r="B42" s="452"/>
      <c r="C42" s="476"/>
      <c r="D42" s="476"/>
      <c r="E42" s="476"/>
      <c r="F42" s="476"/>
      <c r="G42" s="476"/>
      <c r="H42" s="476"/>
      <c r="I42" s="476"/>
      <c r="J42" s="476"/>
      <c r="K42" s="476"/>
      <c r="L42" s="477"/>
      <c r="N42" s="195"/>
      <c r="O42" s="195"/>
      <c r="P42" s="195"/>
      <c r="Q42" s="195"/>
      <c r="R42" s="195"/>
      <c r="S42" s="195"/>
      <c r="T42" s="195"/>
      <c r="U42" s="195"/>
      <c r="V42" s="195"/>
      <c r="W42" s="195"/>
      <c r="X42" s="195"/>
      <c r="Y42" s="195"/>
      <c r="Z42" s="195"/>
    </row>
    <row r="43" spans="2:26" ht="6.75" customHeight="1" x14ac:dyDescent="0.25">
      <c r="B43" s="453"/>
      <c r="C43" s="478"/>
      <c r="D43" s="478"/>
      <c r="E43" s="478"/>
      <c r="F43" s="478"/>
      <c r="G43" s="478"/>
      <c r="H43" s="478"/>
      <c r="I43" s="478"/>
      <c r="J43" s="478"/>
      <c r="K43" s="478"/>
      <c r="L43" s="479"/>
      <c r="N43" s="190"/>
      <c r="O43" s="190"/>
      <c r="P43" s="190"/>
      <c r="Q43" s="190"/>
      <c r="R43" s="190"/>
      <c r="S43" s="190"/>
      <c r="T43" s="190"/>
      <c r="U43" s="190"/>
      <c r="V43" s="190"/>
      <c r="W43" s="190"/>
      <c r="X43" s="190"/>
      <c r="Y43" s="190"/>
      <c r="Z43" s="190"/>
    </row>
    <row r="44" spans="2:26" s="89" customFormat="1" x14ac:dyDescent="0.25">
      <c r="B44" s="452">
        <v>4</v>
      </c>
      <c r="C44" s="442" t="s">
        <v>84</v>
      </c>
      <c r="D44" s="442"/>
      <c r="E44" s="442"/>
      <c r="F44" s="442"/>
      <c r="G44" s="442"/>
      <c r="H44" s="442"/>
      <c r="I44" s="442"/>
      <c r="J44" s="442"/>
      <c r="K44" s="442"/>
      <c r="L44" s="443"/>
      <c r="N44" s="195"/>
      <c r="O44" s="195"/>
      <c r="P44" s="195"/>
      <c r="Q44" s="195"/>
      <c r="R44" s="195"/>
      <c r="S44" s="195"/>
      <c r="T44" s="195"/>
      <c r="U44" s="195"/>
      <c r="V44" s="195"/>
      <c r="W44" s="195"/>
      <c r="X44" s="195"/>
      <c r="Y44" s="195"/>
      <c r="Z44" s="195"/>
    </row>
    <row r="45" spans="2:26" ht="15" customHeight="1" x14ac:dyDescent="0.25">
      <c r="B45" s="452"/>
      <c r="C45" s="476" t="s">
        <v>195</v>
      </c>
      <c r="D45" s="480"/>
      <c r="E45" s="480"/>
      <c r="F45" s="480"/>
      <c r="G45" s="480"/>
      <c r="H45" s="480"/>
      <c r="I45" s="480"/>
      <c r="J45" s="480"/>
      <c r="K45" s="480"/>
      <c r="L45" s="481"/>
      <c r="N45" s="247" t="s">
        <v>192</v>
      </c>
      <c r="O45" s="248"/>
      <c r="P45" s="248"/>
      <c r="Q45" s="248"/>
      <c r="R45" s="248"/>
      <c r="S45" s="248"/>
      <c r="T45" s="248"/>
      <c r="U45" s="248"/>
      <c r="V45" s="248"/>
      <c r="W45" s="248"/>
      <c r="X45" s="248"/>
      <c r="Y45" s="248"/>
      <c r="Z45" s="190"/>
    </row>
    <row r="46" spans="2:26" x14ac:dyDescent="0.25">
      <c r="B46" s="452"/>
      <c r="C46" s="480"/>
      <c r="D46" s="480"/>
      <c r="E46" s="480"/>
      <c r="F46" s="480"/>
      <c r="G46" s="480"/>
      <c r="H46" s="480"/>
      <c r="I46" s="480"/>
      <c r="J46" s="480"/>
      <c r="K46" s="480"/>
      <c r="L46" s="481"/>
      <c r="N46" s="190"/>
      <c r="O46" s="190"/>
      <c r="P46" s="190"/>
      <c r="Q46" s="190"/>
      <c r="R46" s="190"/>
      <c r="S46" s="190"/>
      <c r="T46" s="190"/>
      <c r="U46" s="190"/>
      <c r="V46" s="190"/>
      <c r="W46" s="190"/>
      <c r="X46" s="190"/>
      <c r="Y46" s="190"/>
      <c r="Z46" s="190"/>
    </row>
    <row r="47" spans="2:26" x14ac:dyDescent="0.25">
      <c r="B47" s="452"/>
      <c r="C47" s="480"/>
      <c r="D47" s="480"/>
      <c r="E47" s="480"/>
      <c r="F47" s="480"/>
      <c r="G47" s="480"/>
      <c r="H47" s="480"/>
      <c r="I47" s="480"/>
      <c r="J47" s="480"/>
      <c r="K47" s="480"/>
      <c r="L47" s="481"/>
      <c r="N47" s="190"/>
      <c r="O47" s="190"/>
      <c r="P47" s="190"/>
      <c r="Q47" s="190"/>
      <c r="R47" s="190"/>
      <c r="S47" s="190"/>
      <c r="T47" s="190"/>
      <c r="U47" s="190"/>
      <c r="V47" s="190"/>
      <c r="W47" s="190"/>
      <c r="X47" s="190"/>
      <c r="Y47" s="190"/>
      <c r="Z47" s="190"/>
    </row>
    <row r="48" spans="2:26" x14ac:dyDescent="0.25">
      <c r="B48" s="452"/>
      <c r="C48" s="480"/>
      <c r="D48" s="480"/>
      <c r="E48" s="480"/>
      <c r="F48" s="480"/>
      <c r="G48" s="480"/>
      <c r="H48" s="480"/>
      <c r="I48" s="480"/>
      <c r="J48" s="480"/>
      <c r="K48" s="480"/>
      <c r="L48" s="481"/>
      <c r="N48" s="190"/>
      <c r="O48" s="190"/>
      <c r="P48" s="190"/>
      <c r="Q48" s="190"/>
      <c r="R48" s="190"/>
      <c r="S48" s="190"/>
      <c r="T48" s="190"/>
      <c r="U48" s="190"/>
      <c r="V48" s="190"/>
      <c r="W48" s="190"/>
      <c r="X48" s="190"/>
      <c r="Y48" s="190"/>
      <c r="Z48" s="190"/>
    </row>
    <row r="49" spans="2:26" s="89" customFormat="1" x14ac:dyDescent="0.25">
      <c r="B49" s="452"/>
      <c r="C49" s="480"/>
      <c r="D49" s="480"/>
      <c r="E49" s="480"/>
      <c r="F49" s="480"/>
      <c r="G49" s="480"/>
      <c r="H49" s="480"/>
      <c r="I49" s="480"/>
      <c r="J49" s="480"/>
      <c r="K49" s="480"/>
      <c r="L49" s="481"/>
      <c r="N49" s="195"/>
      <c r="O49" s="195"/>
      <c r="P49" s="195"/>
      <c r="Q49" s="195"/>
      <c r="R49" s="195"/>
      <c r="S49" s="195"/>
      <c r="T49" s="195"/>
      <c r="U49" s="195"/>
      <c r="V49" s="195"/>
      <c r="W49" s="195"/>
      <c r="X49" s="195"/>
      <c r="Y49" s="195"/>
      <c r="Z49" s="195"/>
    </row>
    <row r="50" spans="2:26" s="89" customFormat="1" x14ac:dyDescent="0.25">
      <c r="B50" s="452"/>
      <c r="C50" s="480"/>
      <c r="D50" s="480"/>
      <c r="E50" s="480"/>
      <c r="F50" s="480"/>
      <c r="G50" s="480"/>
      <c r="H50" s="480"/>
      <c r="I50" s="480"/>
      <c r="J50" s="480"/>
      <c r="K50" s="480"/>
      <c r="L50" s="481"/>
      <c r="N50" s="195"/>
      <c r="O50" s="195"/>
      <c r="P50" s="195"/>
      <c r="Q50" s="195"/>
      <c r="R50" s="195"/>
      <c r="S50" s="195"/>
      <c r="T50" s="195"/>
      <c r="U50" s="195"/>
      <c r="V50" s="195"/>
      <c r="W50" s="195"/>
      <c r="X50" s="195"/>
      <c r="Y50" s="195"/>
      <c r="Z50" s="195"/>
    </row>
    <row r="51" spans="2:26" ht="6.75" customHeight="1" x14ac:dyDescent="0.25">
      <c r="B51" s="453"/>
      <c r="C51" s="482"/>
      <c r="D51" s="482"/>
      <c r="E51" s="482"/>
      <c r="F51" s="482"/>
      <c r="G51" s="482"/>
      <c r="H51" s="482"/>
      <c r="I51" s="482"/>
      <c r="J51" s="482"/>
      <c r="K51" s="482"/>
      <c r="L51" s="483"/>
      <c r="N51" s="190"/>
      <c r="O51" s="190"/>
      <c r="P51" s="190"/>
      <c r="Q51" s="190"/>
      <c r="R51" s="190"/>
      <c r="S51" s="190"/>
      <c r="T51" s="190"/>
      <c r="U51" s="190"/>
      <c r="V51" s="190"/>
      <c r="W51" s="190"/>
      <c r="X51" s="190"/>
      <c r="Y51" s="190"/>
      <c r="Z51" s="190"/>
    </row>
    <row r="52" spans="2:26" s="89" customFormat="1" x14ac:dyDescent="0.25">
      <c r="B52" s="452">
        <v>5</v>
      </c>
      <c r="C52" s="442" t="s">
        <v>13</v>
      </c>
      <c r="D52" s="442"/>
      <c r="E52" s="442"/>
      <c r="F52" s="442"/>
      <c r="G52" s="442"/>
      <c r="H52" s="442"/>
      <c r="I52" s="442"/>
      <c r="J52" s="442"/>
      <c r="K52" s="442"/>
      <c r="L52" s="443"/>
      <c r="N52" s="195"/>
      <c r="O52" s="195"/>
      <c r="P52" s="195"/>
      <c r="Q52" s="195"/>
      <c r="R52" s="195"/>
      <c r="S52" s="195"/>
      <c r="T52" s="195"/>
      <c r="U52" s="195"/>
      <c r="V52" s="195"/>
      <c r="W52" s="195"/>
      <c r="X52" s="195"/>
      <c r="Y52" s="195"/>
      <c r="Z52" s="195"/>
    </row>
    <row r="53" spans="2:26" ht="15" customHeight="1" x14ac:dyDescent="0.25">
      <c r="B53" s="452"/>
      <c r="C53" s="459" t="s">
        <v>194</v>
      </c>
      <c r="D53" s="460"/>
      <c r="E53" s="460"/>
      <c r="F53" s="460"/>
      <c r="G53" s="460"/>
      <c r="H53" s="460"/>
      <c r="I53" s="460"/>
      <c r="J53" s="460"/>
      <c r="K53" s="460"/>
      <c r="L53" s="461"/>
      <c r="N53" s="441" t="s">
        <v>193</v>
      </c>
      <c r="O53" s="248"/>
      <c r="P53" s="248"/>
      <c r="Q53" s="248"/>
      <c r="R53" s="248"/>
      <c r="S53" s="248"/>
      <c r="T53" s="248"/>
      <c r="U53" s="248"/>
      <c r="V53" s="248"/>
      <c r="W53" s="248"/>
      <c r="X53" s="248"/>
      <c r="Y53" s="248"/>
      <c r="Z53" s="190"/>
    </row>
    <row r="54" spans="2:26" x14ac:dyDescent="0.25">
      <c r="B54" s="452"/>
      <c r="C54" s="460"/>
      <c r="D54" s="460"/>
      <c r="E54" s="460"/>
      <c r="F54" s="460"/>
      <c r="G54" s="460"/>
      <c r="H54" s="460"/>
      <c r="I54" s="460"/>
      <c r="J54" s="460"/>
      <c r="K54" s="460"/>
      <c r="L54" s="461"/>
      <c r="N54" s="190"/>
      <c r="O54" s="190"/>
      <c r="P54" s="190"/>
      <c r="Q54" s="190"/>
      <c r="R54" s="190"/>
      <c r="S54" s="190"/>
      <c r="T54" s="190"/>
      <c r="U54" s="190"/>
      <c r="V54" s="190"/>
      <c r="W54" s="190"/>
      <c r="X54" s="190"/>
      <c r="Y54" s="190"/>
      <c r="Z54" s="190"/>
    </row>
    <row r="55" spans="2:26" x14ac:dyDescent="0.25">
      <c r="B55" s="452"/>
      <c r="C55" s="460"/>
      <c r="D55" s="460"/>
      <c r="E55" s="460"/>
      <c r="F55" s="460"/>
      <c r="G55" s="460"/>
      <c r="H55" s="460"/>
      <c r="I55" s="460"/>
      <c r="J55" s="460"/>
      <c r="K55" s="460"/>
      <c r="L55" s="461"/>
      <c r="N55" s="190"/>
      <c r="O55" s="190"/>
      <c r="P55" s="190"/>
      <c r="Q55" s="190"/>
      <c r="R55" s="190"/>
      <c r="S55" s="190"/>
      <c r="T55" s="190"/>
      <c r="U55" s="190"/>
      <c r="V55" s="190"/>
      <c r="W55" s="190"/>
      <c r="X55" s="190"/>
      <c r="Y55" s="190"/>
      <c r="Z55" s="190"/>
    </row>
    <row r="56" spans="2:26" s="89" customFormat="1" x14ac:dyDescent="0.25">
      <c r="B56" s="452"/>
      <c r="C56" s="460"/>
      <c r="D56" s="460"/>
      <c r="E56" s="460"/>
      <c r="F56" s="460"/>
      <c r="G56" s="460"/>
      <c r="H56" s="460"/>
      <c r="I56" s="460"/>
      <c r="J56" s="460"/>
      <c r="K56" s="460"/>
      <c r="L56" s="461"/>
      <c r="N56" s="195"/>
      <c r="O56" s="195"/>
      <c r="P56" s="195"/>
      <c r="Q56" s="195"/>
      <c r="R56" s="195"/>
      <c r="S56" s="195"/>
      <c r="T56" s="195"/>
      <c r="U56" s="195"/>
      <c r="V56" s="195"/>
      <c r="W56" s="195"/>
      <c r="X56" s="195"/>
      <c r="Y56" s="195"/>
      <c r="Z56" s="195"/>
    </row>
    <row r="57" spans="2:26" s="89" customFormat="1" x14ac:dyDescent="0.25">
      <c r="B57" s="452"/>
      <c r="C57" s="460"/>
      <c r="D57" s="460"/>
      <c r="E57" s="460"/>
      <c r="F57" s="460"/>
      <c r="G57" s="460"/>
      <c r="H57" s="460"/>
      <c r="I57" s="460"/>
      <c r="J57" s="460"/>
      <c r="K57" s="460"/>
      <c r="L57" s="461"/>
      <c r="N57" s="195"/>
      <c r="O57" s="195"/>
      <c r="P57" s="195"/>
      <c r="Q57" s="195"/>
      <c r="R57" s="195"/>
      <c r="S57" s="195"/>
      <c r="T57" s="195"/>
      <c r="U57" s="195"/>
      <c r="V57" s="195"/>
      <c r="W57" s="195"/>
      <c r="X57" s="195"/>
      <c r="Y57" s="195"/>
      <c r="Z57" s="195"/>
    </row>
    <row r="58" spans="2:26" s="89" customFormat="1" x14ac:dyDescent="0.25">
      <c r="B58" s="452"/>
      <c r="C58" s="460"/>
      <c r="D58" s="460"/>
      <c r="E58" s="460"/>
      <c r="F58" s="460"/>
      <c r="G58" s="460"/>
      <c r="H58" s="460"/>
      <c r="I58" s="460"/>
      <c r="J58" s="460"/>
      <c r="K58" s="460"/>
      <c r="L58" s="461"/>
      <c r="N58" s="195"/>
      <c r="O58" s="195"/>
      <c r="P58" s="195"/>
      <c r="Q58" s="195"/>
      <c r="R58" s="195"/>
      <c r="S58" s="195"/>
      <c r="T58" s="195"/>
      <c r="U58" s="195"/>
      <c r="V58" s="195"/>
      <c r="W58" s="195"/>
      <c r="X58" s="195"/>
      <c r="Y58" s="195"/>
      <c r="Z58" s="195"/>
    </row>
    <row r="59" spans="2:26" ht="6.75" customHeight="1" x14ac:dyDescent="0.25">
      <c r="B59" s="453"/>
      <c r="C59" s="474"/>
      <c r="D59" s="474"/>
      <c r="E59" s="474"/>
      <c r="F59" s="474"/>
      <c r="G59" s="474"/>
      <c r="H59" s="474"/>
      <c r="I59" s="474"/>
      <c r="J59" s="474"/>
      <c r="K59" s="474"/>
      <c r="L59" s="475"/>
      <c r="N59" s="190"/>
      <c r="O59" s="190"/>
      <c r="P59" s="190"/>
      <c r="Q59" s="190"/>
      <c r="R59" s="190"/>
      <c r="S59" s="190"/>
      <c r="T59" s="190"/>
      <c r="U59" s="190"/>
      <c r="V59" s="190"/>
      <c r="W59" s="190"/>
      <c r="X59" s="190"/>
      <c r="Y59" s="190"/>
      <c r="Z59" s="190"/>
    </row>
    <row r="60" spans="2:26" s="89" customFormat="1" x14ac:dyDescent="0.25">
      <c r="B60" s="452">
        <v>6</v>
      </c>
      <c r="C60" s="442" t="s">
        <v>24</v>
      </c>
      <c r="D60" s="442"/>
      <c r="E60" s="442"/>
      <c r="F60" s="442"/>
      <c r="G60" s="442"/>
      <c r="H60" s="442"/>
      <c r="I60" s="442"/>
      <c r="J60" s="442"/>
      <c r="K60" s="442"/>
      <c r="L60" s="443"/>
      <c r="N60" s="195"/>
      <c r="O60" s="195"/>
      <c r="P60" s="195"/>
      <c r="Q60" s="195"/>
      <c r="R60" s="195"/>
      <c r="S60" s="195"/>
      <c r="T60" s="195"/>
      <c r="U60" s="195"/>
      <c r="V60" s="195"/>
      <c r="W60" s="195"/>
      <c r="X60" s="195"/>
      <c r="Y60" s="195"/>
      <c r="Z60" s="195"/>
    </row>
    <row r="61" spans="2:26" ht="15" customHeight="1" x14ac:dyDescent="0.25">
      <c r="B61" s="452"/>
      <c r="C61" s="459" t="s">
        <v>129</v>
      </c>
      <c r="D61" s="460"/>
      <c r="E61" s="460"/>
      <c r="F61" s="460"/>
      <c r="G61" s="460"/>
      <c r="H61" s="460"/>
      <c r="I61" s="460"/>
      <c r="J61" s="460"/>
      <c r="K61" s="460"/>
      <c r="L61" s="461"/>
      <c r="N61" s="190"/>
      <c r="O61" s="190"/>
      <c r="P61" s="190"/>
      <c r="Q61" s="190"/>
      <c r="R61" s="190"/>
      <c r="S61" s="190"/>
      <c r="T61" s="190"/>
      <c r="U61" s="190"/>
      <c r="V61" s="190"/>
      <c r="W61" s="190"/>
      <c r="X61" s="190"/>
      <c r="Y61" s="190"/>
      <c r="Z61" s="190"/>
    </row>
    <row r="62" spans="2:26" ht="15" customHeight="1" x14ac:dyDescent="0.25">
      <c r="B62" s="452"/>
      <c r="C62" s="460"/>
      <c r="D62" s="460"/>
      <c r="E62" s="460"/>
      <c r="F62" s="460"/>
      <c r="G62" s="460"/>
      <c r="H62" s="460"/>
      <c r="I62" s="460"/>
      <c r="J62" s="460"/>
      <c r="K62" s="460"/>
      <c r="L62" s="461"/>
      <c r="N62" s="190"/>
      <c r="O62" s="190"/>
      <c r="P62" s="190"/>
      <c r="Q62" s="190"/>
      <c r="R62" s="190"/>
      <c r="S62" s="190"/>
      <c r="T62" s="190"/>
      <c r="U62" s="190"/>
      <c r="V62" s="190"/>
      <c r="W62" s="190"/>
      <c r="X62" s="190"/>
      <c r="Y62" s="190"/>
      <c r="Z62" s="190"/>
    </row>
    <row r="63" spans="2:26" ht="15" customHeight="1" x14ac:dyDescent="0.25">
      <c r="B63" s="452"/>
      <c r="C63" s="460"/>
      <c r="D63" s="460"/>
      <c r="E63" s="460"/>
      <c r="F63" s="460"/>
      <c r="G63" s="460"/>
      <c r="H63" s="460"/>
      <c r="I63" s="460"/>
      <c r="J63" s="460"/>
      <c r="K63" s="460"/>
      <c r="L63" s="461"/>
      <c r="N63" s="190"/>
      <c r="O63" s="190"/>
      <c r="P63" s="190"/>
      <c r="Q63" s="190"/>
      <c r="R63" s="190"/>
      <c r="S63" s="190"/>
      <c r="T63" s="190"/>
      <c r="U63" s="190"/>
      <c r="V63" s="190"/>
      <c r="W63" s="190"/>
      <c r="X63" s="190"/>
      <c r="Y63" s="190"/>
      <c r="Z63" s="190"/>
    </row>
    <row r="64" spans="2:26" ht="15" customHeight="1" x14ac:dyDescent="0.25">
      <c r="B64" s="452"/>
      <c r="C64" s="460"/>
      <c r="D64" s="460"/>
      <c r="E64" s="460"/>
      <c r="F64" s="460"/>
      <c r="G64" s="460"/>
      <c r="H64" s="460"/>
      <c r="I64" s="460"/>
      <c r="J64" s="460"/>
      <c r="K64" s="460"/>
      <c r="L64" s="461"/>
      <c r="N64" s="190"/>
      <c r="O64" s="190"/>
      <c r="P64" s="190"/>
      <c r="Q64" s="190"/>
      <c r="R64" s="190"/>
      <c r="S64" s="190"/>
      <c r="T64" s="190"/>
      <c r="U64" s="190"/>
      <c r="V64" s="190"/>
      <c r="W64" s="190"/>
      <c r="X64" s="190"/>
      <c r="Y64" s="190"/>
      <c r="Z64" s="190"/>
    </row>
    <row r="65" spans="2:26" s="89" customFormat="1" ht="15" customHeight="1" x14ac:dyDescent="0.25">
      <c r="B65" s="452"/>
      <c r="C65" s="460"/>
      <c r="D65" s="460"/>
      <c r="E65" s="460"/>
      <c r="F65" s="460"/>
      <c r="G65" s="460"/>
      <c r="H65" s="460"/>
      <c r="I65" s="460"/>
      <c r="J65" s="460"/>
      <c r="K65" s="460"/>
      <c r="L65" s="461"/>
      <c r="N65" s="195"/>
      <c r="O65" s="195"/>
      <c r="P65" s="195"/>
      <c r="Q65" s="195"/>
      <c r="R65" s="195"/>
      <c r="S65" s="195"/>
      <c r="T65" s="195"/>
      <c r="U65" s="195"/>
      <c r="V65" s="195"/>
      <c r="W65" s="195"/>
      <c r="X65" s="195"/>
      <c r="Y65" s="195"/>
      <c r="Z65" s="195"/>
    </row>
    <row r="66" spans="2:26" s="89" customFormat="1" ht="15" customHeight="1" x14ac:dyDescent="0.25">
      <c r="B66" s="452"/>
      <c r="C66" s="460"/>
      <c r="D66" s="460"/>
      <c r="E66" s="460"/>
      <c r="F66" s="460"/>
      <c r="G66" s="460"/>
      <c r="H66" s="460"/>
      <c r="I66" s="460"/>
      <c r="J66" s="460"/>
      <c r="K66" s="460"/>
      <c r="L66" s="461"/>
      <c r="N66" s="195"/>
      <c r="O66" s="195"/>
      <c r="P66" s="195"/>
      <c r="Q66" s="195"/>
      <c r="R66" s="195"/>
      <c r="S66" s="195"/>
      <c r="T66" s="195"/>
      <c r="U66" s="195"/>
      <c r="V66" s="195"/>
      <c r="W66" s="195"/>
      <c r="X66" s="195"/>
      <c r="Y66" s="195"/>
      <c r="Z66" s="195"/>
    </row>
    <row r="67" spans="2:26" ht="6.75" customHeight="1" thickBot="1" x14ac:dyDescent="0.3">
      <c r="B67" s="473"/>
      <c r="C67" s="462"/>
      <c r="D67" s="462"/>
      <c r="E67" s="462"/>
      <c r="F67" s="462"/>
      <c r="G67" s="462"/>
      <c r="H67" s="462"/>
      <c r="I67" s="462"/>
      <c r="J67" s="462"/>
      <c r="K67" s="462"/>
      <c r="L67" s="463"/>
      <c r="N67" s="190"/>
      <c r="O67" s="190"/>
      <c r="P67" s="190"/>
      <c r="Q67" s="190"/>
      <c r="R67" s="190"/>
      <c r="S67" s="190"/>
      <c r="T67" s="190"/>
      <c r="U67" s="190"/>
      <c r="V67" s="190"/>
      <c r="W67" s="190"/>
      <c r="X67" s="190"/>
      <c r="Y67" s="190"/>
      <c r="Z67" s="190"/>
    </row>
    <row r="68" spans="2:26" ht="6.75" customHeight="1" thickBot="1" x14ac:dyDescent="0.3">
      <c r="B68" s="32"/>
      <c r="C68" s="33"/>
      <c r="D68" s="33"/>
      <c r="E68" s="33"/>
      <c r="F68" s="33"/>
      <c r="G68" s="33"/>
      <c r="H68" s="33"/>
      <c r="I68" s="33"/>
      <c r="J68" s="33"/>
      <c r="K68" s="145"/>
      <c r="L68" s="146"/>
      <c r="N68" s="190"/>
      <c r="O68" s="190"/>
      <c r="P68" s="190"/>
      <c r="Q68" s="190"/>
      <c r="R68" s="190"/>
      <c r="S68" s="190"/>
      <c r="T68" s="190"/>
      <c r="U68" s="190"/>
      <c r="V68" s="190"/>
      <c r="W68" s="190"/>
      <c r="X68" s="190"/>
      <c r="Y68" s="190"/>
      <c r="Z68" s="190"/>
    </row>
    <row r="69" spans="2:26" ht="6.75" customHeight="1" thickBot="1" x14ac:dyDescent="0.3">
      <c r="B69" s="3"/>
      <c r="C69" s="8"/>
      <c r="D69" s="8"/>
      <c r="E69" s="8"/>
      <c r="F69" s="8"/>
      <c r="G69" s="8"/>
      <c r="H69" s="8"/>
      <c r="I69" s="8"/>
      <c r="J69" s="8"/>
      <c r="K69" s="8"/>
      <c r="L69" s="11"/>
      <c r="N69" s="190"/>
      <c r="O69" s="190"/>
      <c r="P69" s="190"/>
      <c r="Q69" s="190"/>
      <c r="R69" s="190"/>
      <c r="S69" s="190"/>
      <c r="T69" s="190"/>
      <c r="U69" s="190"/>
      <c r="V69" s="190"/>
      <c r="W69" s="190"/>
      <c r="X69" s="190"/>
      <c r="Y69" s="190"/>
      <c r="Z69" s="190"/>
    </row>
    <row r="70" spans="2:26" s="89" customFormat="1" x14ac:dyDescent="0.25">
      <c r="B70" s="150" t="s">
        <v>2</v>
      </c>
      <c r="C70" s="454" t="s">
        <v>3</v>
      </c>
      <c r="D70" s="455"/>
      <c r="E70" s="455"/>
      <c r="F70" s="456"/>
      <c r="G70" s="457" t="s">
        <v>4</v>
      </c>
      <c r="H70" s="457"/>
      <c r="I70" s="457" t="s">
        <v>5</v>
      </c>
      <c r="J70" s="457"/>
      <c r="K70" s="457" t="s">
        <v>6</v>
      </c>
      <c r="L70" s="458"/>
      <c r="N70" s="195"/>
      <c r="O70" s="195"/>
      <c r="P70" s="195"/>
      <c r="Q70" s="195"/>
      <c r="R70" s="195"/>
      <c r="S70" s="195"/>
      <c r="T70" s="195"/>
      <c r="U70" s="195"/>
      <c r="V70" s="195"/>
      <c r="W70" s="195"/>
      <c r="X70" s="195"/>
      <c r="Y70" s="195"/>
      <c r="Z70" s="195"/>
    </row>
    <row r="71" spans="2:26" ht="15" x14ac:dyDescent="0.25">
      <c r="B71" s="155"/>
      <c r="C71" s="394"/>
      <c r="D71" s="464"/>
      <c r="E71" s="464"/>
      <c r="F71" s="395"/>
      <c r="G71" s="465" t="s">
        <v>178</v>
      </c>
      <c r="H71" s="465"/>
      <c r="I71" s="465" t="s">
        <v>179</v>
      </c>
      <c r="J71" s="465"/>
      <c r="K71" s="358">
        <v>44859</v>
      </c>
      <c r="L71" s="359"/>
      <c r="N71" s="247" t="s">
        <v>180</v>
      </c>
      <c r="O71" s="248"/>
      <c r="P71" s="248"/>
      <c r="Q71" s="248"/>
      <c r="R71" s="248"/>
      <c r="S71" s="248"/>
      <c r="T71" s="190"/>
      <c r="U71" s="190"/>
      <c r="V71" s="190"/>
      <c r="W71" s="190"/>
      <c r="X71" s="190"/>
      <c r="Y71" s="190"/>
      <c r="Z71" s="190"/>
    </row>
    <row r="72" spans="2:26" ht="13.5" thickBot="1" x14ac:dyDescent="0.3">
      <c r="B72" s="156"/>
      <c r="C72" s="466"/>
      <c r="D72" s="467"/>
      <c r="E72" s="467"/>
      <c r="F72" s="468"/>
      <c r="G72" s="469"/>
      <c r="H72" s="470"/>
      <c r="I72" s="469"/>
      <c r="J72" s="470"/>
      <c r="K72" s="471"/>
      <c r="L72" s="472"/>
    </row>
    <row r="73" spans="2:26" ht="6.75" customHeight="1" x14ac:dyDescent="0.25"/>
    <row r="74" spans="2:26" ht="6.75" customHeight="1" x14ac:dyDescent="0.25">
      <c r="D74" s="83"/>
    </row>
    <row r="75" spans="2:26" ht="14.25" customHeight="1" x14ac:dyDescent="0.25">
      <c r="C75" s="83"/>
    </row>
    <row r="76" spans="2:26" ht="29.25" customHeight="1" x14ac:dyDescent="0.25">
      <c r="C76" s="331"/>
      <c r="D76" s="331"/>
      <c r="E76" s="331"/>
      <c r="F76" s="331"/>
      <c r="G76" s="331"/>
      <c r="H76" s="331"/>
      <c r="I76" s="331"/>
      <c r="J76" s="331"/>
      <c r="K76" s="331"/>
      <c r="L76" s="331"/>
    </row>
    <row r="82" spans="2:12" x14ac:dyDescent="0.25">
      <c r="B82" s="141"/>
      <c r="L82" s="151"/>
    </row>
    <row r="83" spans="2:12" x14ac:dyDescent="0.25">
      <c r="B83" s="141"/>
      <c r="L83" s="151"/>
    </row>
    <row r="84" spans="2:12" x14ac:dyDescent="0.25">
      <c r="B84" s="141"/>
      <c r="L84" s="151"/>
    </row>
    <row r="85" spans="2:12" x14ac:dyDescent="0.25">
      <c r="B85" s="141"/>
      <c r="L85" s="151"/>
    </row>
    <row r="86" spans="2:12" x14ac:dyDescent="0.25">
      <c r="B86" s="141"/>
      <c r="L86" s="151"/>
    </row>
    <row r="87" spans="2:12" x14ac:dyDescent="0.25">
      <c r="B87" s="141"/>
      <c r="L87" s="151"/>
    </row>
    <row r="88" spans="2:12" x14ac:dyDescent="0.25">
      <c r="B88" s="141"/>
      <c r="L88" s="151"/>
    </row>
    <row r="89" spans="2:12" x14ac:dyDescent="0.25">
      <c r="B89" s="141"/>
      <c r="L89" s="151"/>
    </row>
    <row r="90" spans="2:12" x14ac:dyDescent="0.25">
      <c r="B90" s="141"/>
      <c r="L90" s="151"/>
    </row>
    <row r="91" spans="2:12" x14ac:dyDescent="0.25">
      <c r="B91" s="141"/>
      <c r="L91" s="151"/>
    </row>
    <row r="92" spans="2:12" x14ac:dyDescent="0.25">
      <c r="B92" s="141"/>
      <c r="L92" s="151"/>
    </row>
    <row r="93" spans="2:12" x14ac:dyDescent="0.25">
      <c r="B93" s="141"/>
      <c r="L93" s="151"/>
    </row>
    <row r="94" spans="2:12" x14ac:dyDescent="0.25">
      <c r="B94" s="141"/>
      <c r="L94" s="151"/>
    </row>
    <row r="95" spans="2:12" x14ac:dyDescent="0.25">
      <c r="B95" s="141"/>
      <c r="L95" s="151"/>
    </row>
    <row r="96" spans="2:12" x14ac:dyDescent="0.25">
      <c r="B96" s="141"/>
      <c r="L96" s="151"/>
    </row>
    <row r="97" spans="2:12" x14ac:dyDescent="0.25">
      <c r="B97" s="141"/>
      <c r="L97" s="151"/>
    </row>
    <row r="98" spans="2:12" x14ac:dyDescent="0.25">
      <c r="B98" s="141"/>
      <c r="L98" s="151"/>
    </row>
    <row r="99" spans="2:12" x14ac:dyDescent="0.25">
      <c r="B99" s="141"/>
      <c r="L99" s="151"/>
    </row>
    <row r="100" spans="2:12" x14ac:dyDescent="0.25">
      <c r="B100" s="141"/>
      <c r="L100" s="151"/>
    </row>
    <row r="101" spans="2:12" x14ac:dyDescent="0.25">
      <c r="B101" s="141"/>
      <c r="L101" s="151"/>
    </row>
    <row r="102" spans="2:12" x14ac:dyDescent="0.25">
      <c r="B102" s="141"/>
      <c r="L102" s="151"/>
    </row>
    <row r="103" spans="2:12" x14ac:dyDescent="0.25">
      <c r="B103" s="141"/>
      <c r="L103" s="151"/>
    </row>
    <row r="104" spans="2:12" x14ac:dyDescent="0.25">
      <c r="B104" s="141"/>
      <c r="L104" s="151"/>
    </row>
    <row r="105" spans="2:12" x14ac:dyDescent="0.25">
      <c r="B105" s="141"/>
      <c r="L105" s="151"/>
    </row>
    <row r="106" spans="2:12" x14ac:dyDescent="0.25">
      <c r="B106" s="141"/>
      <c r="L106" s="151"/>
    </row>
    <row r="107" spans="2:12" x14ac:dyDescent="0.25">
      <c r="B107" s="141"/>
      <c r="L107" s="151"/>
    </row>
    <row r="108" spans="2:12" x14ac:dyDescent="0.25">
      <c r="B108" s="141"/>
      <c r="L108" s="151"/>
    </row>
    <row r="109" spans="2:12" x14ac:dyDescent="0.25">
      <c r="B109" s="141"/>
      <c r="L109" s="151"/>
    </row>
    <row r="110" spans="2:12" x14ac:dyDescent="0.25">
      <c r="B110" s="141"/>
      <c r="L110" s="151"/>
    </row>
    <row r="111" spans="2:12" x14ac:dyDescent="0.25">
      <c r="B111" s="141"/>
      <c r="L111" s="151"/>
    </row>
    <row r="112" spans="2:12" x14ac:dyDescent="0.25">
      <c r="B112" s="141"/>
      <c r="L112" s="151"/>
    </row>
    <row r="113" spans="2:12" x14ac:dyDescent="0.25">
      <c r="B113" s="141"/>
      <c r="L113" s="151"/>
    </row>
    <row r="114" spans="2:12" x14ac:dyDescent="0.25">
      <c r="B114" s="141"/>
      <c r="L114" s="151"/>
    </row>
    <row r="115" spans="2:12" x14ac:dyDescent="0.25">
      <c r="B115" s="141"/>
      <c r="L115" s="151"/>
    </row>
    <row r="116" spans="2:12" x14ac:dyDescent="0.25">
      <c r="B116" s="141"/>
      <c r="L116" s="151"/>
    </row>
    <row r="117" spans="2:12" x14ac:dyDescent="0.25">
      <c r="B117" s="141"/>
      <c r="L117" s="151"/>
    </row>
    <row r="118" spans="2:12" x14ac:dyDescent="0.25">
      <c r="B118" s="141"/>
      <c r="L118" s="151"/>
    </row>
    <row r="119" spans="2:12" ht="13.5" thickBot="1" x14ac:dyDescent="0.3">
      <c r="B119" s="152"/>
      <c r="C119" s="153"/>
      <c r="D119" s="153"/>
      <c r="E119" s="153"/>
      <c r="F119" s="153"/>
      <c r="G119" s="153"/>
      <c r="H119" s="153"/>
      <c r="I119" s="153"/>
      <c r="J119" s="153"/>
      <c r="K119" s="153"/>
      <c r="L119" s="154"/>
    </row>
  </sheetData>
  <sheetProtection algorithmName="SHA-512" hashValue="P5EyfSrdrOQ/42J+YTAP3xMYCtNXkIbwmc+xRchzBePqysMHRKQIAiz7MIJJE6oyJTX8xBWkVwDC8LPiGXHmCw==" saltValue="MAftRyp5qAffxbv3Z/Fhng==" spinCount="100000" sheet="1" selectLockedCells="1"/>
  <mergeCells count="55">
    <mergeCell ref="C17:L17"/>
    <mergeCell ref="C53:L59"/>
    <mergeCell ref="C37:L43"/>
    <mergeCell ref="C45:L51"/>
    <mergeCell ref="C18:L27"/>
    <mergeCell ref="C29:L35"/>
    <mergeCell ref="C36:L36"/>
    <mergeCell ref="C28:L28"/>
    <mergeCell ref="B28:B35"/>
    <mergeCell ref="B60:B67"/>
    <mergeCell ref="B52:B59"/>
    <mergeCell ref="B44:B51"/>
    <mergeCell ref="B36:B43"/>
    <mergeCell ref="C76:L76"/>
    <mergeCell ref="C71:F71"/>
    <mergeCell ref="G71:H71"/>
    <mergeCell ref="I71:J71"/>
    <mergeCell ref="K71:L71"/>
    <mergeCell ref="C72:F72"/>
    <mergeCell ref="G72:H72"/>
    <mergeCell ref="I72:J72"/>
    <mergeCell ref="K72:L72"/>
    <mergeCell ref="C70:F70"/>
    <mergeCell ref="G70:H70"/>
    <mergeCell ref="I70:J70"/>
    <mergeCell ref="K70:L70"/>
    <mergeCell ref="C61:L67"/>
    <mergeCell ref="B2:J5"/>
    <mergeCell ref="C60:L60"/>
    <mergeCell ref="B6:L6"/>
    <mergeCell ref="B7:D7"/>
    <mergeCell ref="E7:L7"/>
    <mergeCell ref="B9:D9"/>
    <mergeCell ref="B11:D11"/>
    <mergeCell ref="E9:L9"/>
    <mergeCell ref="E15:L15"/>
    <mergeCell ref="E13:L13"/>
    <mergeCell ref="E11:L11"/>
    <mergeCell ref="B13:D13"/>
    <mergeCell ref="B15:D15"/>
    <mergeCell ref="C52:L52"/>
    <mergeCell ref="C44:L44"/>
    <mergeCell ref="B17:B27"/>
    <mergeCell ref="P6:U6"/>
    <mergeCell ref="N7:AC7"/>
    <mergeCell ref="N9:AC9"/>
    <mergeCell ref="N11:AC11"/>
    <mergeCell ref="N13:AC13"/>
    <mergeCell ref="N53:Y53"/>
    <mergeCell ref="N71:S71"/>
    <mergeCell ref="N15:AC15"/>
    <mergeCell ref="N18:AC18"/>
    <mergeCell ref="N29:U29"/>
    <mergeCell ref="N37:Z37"/>
    <mergeCell ref="N45:Y45"/>
  </mergeCells>
  <pageMargins left="0" right="0" top="0" bottom="0" header="0" footer="0"/>
  <pageSetup paperSize="8" scale="77"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64"/>
  <sheetViews>
    <sheetView zoomScaleNormal="100" zoomScaleSheetLayoutView="100" workbookViewId="0">
      <selection activeCell="E25" sqref="E25:F25"/>
    </sheetView>
  </sheetViews>
  <sheetFormatPr defaultColWidth="9.140625" defaultRowHeight="12.75" x14ac:dyDescent="0.2"/>
  <cols>
    <col min="1" max="1" width="2.28515625" style="16" customWidth="1"/>
    <col min="2" max="3" width="19.140625" style="20" customWidth="1"/>
    <col min="4" max="4" width="5.28515625" style="20" customWidth="1"/>
    <col min="5" max="12" width="12" style="20" customWidth="1"/>
    <col min="13" max="13" width="2.28515625" style="17" customWidth="1"/>
    <col min="14" max="14" width="14.5703125" style="203" bestFit="1" customWidth="1"/>
    <col min="15" max="15" width="14.42578125" style="207" customWidth="1"/>
    <col min="16" max="17" width="9.140625" style="203"/>
    <col min="18" max="19" width="9.140625" style="193"/>
    <col min="20" max="16384" width="9.140625" style="21"/>
  </cols>
  <sheetData>
    <row r="1" spans="1:30" s="16" customFormat="1" x14ac:dyDescent="0.2">
      <c r="B1" s="17"/>
      <c r="C1" s="17"/>
      <c r="D1" s="17"/>
      <c r="E1" s="17"/>
      <c r="F1" s="17"/>
      <c r="G1" s="17"/>
      <c r="H1" s="17"/>
      <c r="I1" s="17"/>
      <c r="J1" s="17"/>
      <c r="K1" s="17"/>
      <c r="L1" s="17"/>
      <c r="M1" s="17"/>
      <c r="N1" s="203"/>
      <c r="O1" s="207"/>
      <c r="P1" s="203"/>
      <c r="Q1" s="203"/>
      <c r="R1" s="193"/>
      <c r="S1" s="193"/>
      <c r="T1" s="21"/>
      <c r="U1" s="21"/>
      <c r="V1" s="21"/>
      <c r="W1" s="21"/>
      <c r="X1" s="21"/>
      <c r="Y1" s="21"/>
    </row>
    <row r="2" spans="1:30" s="1" customFormat="1" x14ac:dyDescent="0.25">
      <c r="N2" s="204"/>
      <c r="O2" s="208"/>
      <c r="P2" s="204"/>
      <c r="Q2" s="204"/>
      <c r="R2" s="204"/>
      <c r="S2" s="204"/>
      <c r="T2" s="201"/>
      <c r="U2" s="201"/>
      <c r="V2" s="201"/>
      <c r="W2" s="201"/>
      <c r="X2" s="201"/>
      <c r="Y2" s="201"/>
    </row>
    <row r="3" spans="1:30" s="1" customFormat="1" ht="15.75" customHeight="1" x14ac:dyDescent="0.25">
      <c r="B3" s="283" t="s">
        <v>37</v>
      </c>
      <c r="C3" s="283"/>
      <c r="D3" s="283"/>
      <c r="E3" s="283"/>
      <c r="F3" s="283"/>
      <c r="G3" s="283"/>
      <c r="H3" s="283"/>
      <c r="I3" s="283"/>
      <c r="J3" s="283"/>
      <c r="K3" s="283"/>
      <c r="L3" s="283"/>
      <c r="N3" s="204"/>
      <c r="O3" s="208"/>
      <c r="P3" s="204"/>
      <c r="Q3" s="204"/>
      <c r="R3" s="204"/>
      <c r="S3" s="204"/>
      <c r="T3" s="201"/>
      <c r="U3" s="201"/>
      <c r="V3" s="201"/>
      <c r="W3" s="201"/>
      <c r="X3" s="201"/>
      <c r="Y3" s="201"/>
    </row>
    <row r="4" spans="1:30" s="1" customFormat="1" ht="15" customHeight="1" thickBot="1" x14ac:dyDescent="0.3">
      <c r="B4" s="283"/>
      <c r="C4" s="283"/>
      <c r="D4" s="283"/>
      <c r="E4" s="283"/>
      <c r="F4" s="283"/>
      <c r="G4" s="283"/>
      <c r="H4" s="283"/>
      <c r="I4" s="283"/>
      <c r="J4" s="283"/>
      <c r="K4" s="283"/>
      <c r="L4" s="283"/>
      <c r="N4" s="204"/>
      <c r="O4" s="208"/>
      <c r="P4" s="204"/>
      <c r="Q4" s="204"/>
      <c r="R4" s="204"/>
      <c r="S4" s="204"/>
      <c r="T4" s="201"/>
      <c r="U4" s="201"/>
      <c r="V4" s="201"/>
      <c r="W4" s="201"/>
      <c r="X4" s="201"/>
      <c r="Y4" s="201"/>
    </row>
    <row r="5" spans="1:30" s="1" customFormat="1" ht="19.5" customHeight="1" thickBot="1" x14ac:dyDescent="0.3">
      <c r="B5" s="283"/>
      <c r="C5" s="283"/>
      <c r="D5" s="283"/>
      <c r="E5" s="283"/>
      <c r="F5" s="283"/>
      <c r="G5" s="283"/>
      <c r="H5" s="283"/>
      <c r="I5" s="283"/>
      <c r="J5" s="283"/>
      <c r="K5" s="283"/>
      <c r="L5" s="283"/>
      <c r="N5" s="189" t="s">
        <v>159</v>
      </c>
      <c r="O5" s="190"/>
      <c r="P5" s="190"/>
      <c r="Q5" s="252" t="s">
        <v>160</v>
      </c>
      <c r="R5" s="253"/>
      <c r="S5" s="253"/>
      <c r="T5" s="253"/>
      <c r="U5" s="253"/>
      <c r="V5" s="254"/>
      <c r="W5" s="495" t="s">
        <v>222</v>
      </c>
      <c r="X5" s="496"/>
      <c r="Y5" s="496"/>
      <c r="Z5" s="496"/>
      <c r="AA5" s="496"/>
      <c r="AB5" s="496"/>
    </row>
    <row r="6" spans="1:30" s="1" customFormat="1" ht="15" customHeight="1" x14ac:dyDescent="0.25">
      <c r="B6" s="444" t="s">
        <v>7</v>
      </c>
      <c r="C6" s="445"/>
      <c r="D6" s="445"/>
      <c r="E6" s="446" t="str">
        <f>'Cost Estimate'!E8</f>
        <v>Highways Improvement for Urban Environment</v>
      </c>
      <c r="F6" s="446"/>
      <c r="G6" s="446"/>
      <c r="H6" s="446"/>
      <c r="I6" s="446"/>
      <c r="J6" s="446"/>
      <c r="K6" s="446"/>
      <c r="L6" s="447"/>
      <c r="N6" s="247" t="s">
        <v>187</v>
      </c>
      <c r="O6" s="248"/>
      <c r="P6" s="248"/>
      <c r="Q6" s="248"/>
      <c r="R6" s="248"/>
      <c r="S6" s="248"/>
      <c r="T6" s="248"/>
      <c r="U6" s="248"/>
      <c r="V6" s="248"/>
      <c r="W6" s="248"/>
      <c r="X6" s="248"/>
      <c r="Y6" s="248"/>
      <c r="Z6" s="248"/>
      <c r="AA6" s="248"/>
      <c r="AB6" s="248"/>
      <c r="AC6" s="248"/>
      <c r="AD6" s="248"/>
    </row>
    <row r="7" spans="1:30" s="1" customFormat="1" ht="6.75" customHeight="1" x14ac:dyDescent="0.25">
      <c r="B7" s="5"/>
      <c r="L7" s="2"/>
    </row>
    <row r="8" spans="1:30" s="1" customFormat="1" ht="15" customHeight="1" x14ac:dyDescent="0.25">
      <c r="B8" s="506" t="s">
        <v>102</v>
      </c>
      <c r="C8" s="271"/>
      <c r="D8" s="271"/>
      <c r="E8" s="507" t="str">
        <f>'Cost Estimate'!E10</f>
        <v>DLR/12/0015A</v>
      </c>
      <c r="F8" s="507"/>
      <c r="G8" s="507"/>
      <c r="H8" s="507"/>
      <c r="I8" s="507"/>
      <c r="J8" s="507"/>
      <c r="K8" s="507"/>
      <c r="L8" s="508"/>
      <c r="N8" s="247" t="s">
        <v>187</v>
      </c>
      <c r="O8" s="248"/>
      <c r="P8" s="248"/>
      <c r="Q8" s="248"/>
      <c r="R8" s="248"/>
      <c r="S8" s="248"/>
      <c r="T8" s="248"/>
      <c r="U8" s="248"/>
      <c r="V8" s="248"/>
      <c r="W8" s="248"/>
      <c r="X8" s="248"/>
      <c r="Y8" s="248"/>
      <c r="Z8" s="248"/>
      <c r="AA8" s="248"/>
      <c r="AB8" s="248"/>
      <c r="AC8" s="248"/>
      <c r="AD8" s="248"/>
    </row>
    <row r="9" spans="1:30" s="1" customFormat="1" ht="6.75" customHeight="1" x14ac:dyDescent="0.25">
      <c r="B9" s="5"/>
      <c r="L9" s="2"/>
    </row>
    <row r="10" spans="1:30" s="1" customFormat="1" ht="15" customHeight="1" x14ac:dyDescent="0.25">
      <c r="B10" s="506" t="s">
        <v>81</v>
      </c>
      <c r="C10" s="271"/>
      <c r="D10" s="271"/>
      <c r="E10" s="509">
        <f>SUM('Cost Estimate'!K91:L91)</f>
        <v>68309809.778748259</v>
      </c>
      <c r="F10" s="509"/>
      <c r="G10" s="509"/>
      <c r="H10" s="509"/>
      <c r="I10" s="509"/>
      <c r="J10" s="509"/>
      <c r="K10" s="509"/>
      <c r="L10" s="510"/>
      <c r="N10" s="247" t="s">
        <v>219</v>
      </c>
      <c r="O10" s="248"/>
      <c r="P10" s="248"/>
      <c r="Q10" s="248"/>
      <c r="R10" s="248"/>
      <c r="S10" s="248"/>
      <c r="T10" s="248"/>
      <c r="U10" s="248"/>
      <c r="V10" s="248"/>
      <c r="W10" s="248"/>
      <c r="X10" s="248"/>
      <c r="Y10" s="248"/>
      <c r="Z10" s="248"/>
      <c r="AA10" s="248"/>
      <c r="AB10" s="248"/>
      <c r="AC10" s="248"/>
    </row>
    <row r="11" spans="1:30" s="1" customFormat="1" ht="6.75" customHeight="1" x14ac:dyDescent="0.25">
      <c r="B11" s="5"/>
      <c r="L11" s="2"/>
    </row>
    <row r="12" spans="1:30" s="1" customFormat="1" ht="15" customHeight="1" thickBot="1" x14ac:dyDescent="0.3">
      <c r="B12" s="513" t="s">
        <v>38</v>
      </c>
      <c r="C12" s="514"/>
      <c r="D12" s="514"/>
      <c r="E12" s="521">
        <f>SUM('Cost Estimate'!K28:L28)</f>
        <v>24</v>
      </c>
      <c r="F12" s="521"/>
      <c r="G12" s="514" t="s">
        <v>82</v>
      </c>
      <c r="H12" s="514"/>
      <c r="I12" s="514"/>
      <c r="J12" s="514"/>
      <c r="K12" s="514"/>
      <c r="L12" s="522"/>
      <c r="N12" s="247" t="s">
        <v>187</v>
      </c>
      <c r="O12" s="248"/>
      <c r="P12" s="248"/>
      <c r="Q12" s="248"/>
      <c r="R12" s="248"/>
      <c r="S12" s="248"/>
      <c r="T12" s="248"/>
      <c r="U12" s="248"/>
      <c r="V12" s="248"/>
      <c r="W12" s="248"/>
      <c r="X12" s="248"/>
      <c r="Y12" s="248"/>
      <c r="Z12" s="248"/>
      <c r="AA12" s="248"/>
      <c r="AB12" s="248"/>
      <c r="AC12" s="248"/>
      <c r="AD12" s="248"/>
    </row>
    <row r="13" spans="1:30" s="1" customFormat="1" ht="6.75" customHeight="1" thickBot="1" x14ac:dyDescent="0.3">
      <c r="B13" s="32"/>
      <c r="C13" s="33"/>
      <c r="D13" s="33"/>
      <c r="E13" s="33"/>
      <c r="F13" s="33"/>
      <c r="G13" s="33"/>
      <c r="H13" s="33"/>
      <c r="I13" s="33"/>
      <c r="J13" s="33"/>
      <c r="K13" s="33"/>
      <c r="L13" s="34"/>
    </row>
    <row r="14" spans="1:30" s="16" customFormat="1" x14ac:dyDescent="0.2">
      <c r="B14" s="35"/>
      <c r="C14" s="26"/>
      <c r="D14" s="26"/>
      <c r="E14" s="26"/>
      <c r="F14" s="26"/>
      <c r="G14" s="26"/>
      <c r="H14" s="26"/>
      <c r="I14" s="26"/>
      <c r="J14" s="26"/>
      <c r="K14" s="26"/>
      <c r="L14" s="27"/>
      <c r="M14" s="17"/>
      <c r="N14" s="17"/>
      <c r="O14" s="17"/>
      <c r="P14" s="17"/>
      <c r="Q14" s="17"/>
    </row>
    <row r="15" spans="1:30" s="16" customFormat="1" ht="28.9" customHeight="1" x14ac:dyDescent="0.2">
      <c r="B15" s="166"/>
      <c r="C15" s="17"/>
      <c r="D15" s="17"/>
      <c r="E15" s="515" t="s">
        <v>125</v>
      </c>
      <c r="F15" s="516"/>
      <c r="G15" s="516"/>
      <c r="H15" s="517"/>
      <c r="I15" s="518" t="s">
        <v>103</v>
      </c>
      <c r="J15" s="519"/>
      <c r="K15" s="519"/>
      <c r="L15" s="520"/>
      <c r="M15" s="17"/>
      <c r="N15" s="19"/>
      <c r="O15" s="19"/>
      <c r="P15" s="19"/>
      <c r="Q15" s="19"/>
      <c r="R15" s="19"/>
      <c r="S15" s="19"/>
      <c r="T15" s="19"/>
      <c r="U15" s="19"/>
      <c r="V15" s="19"/>
      <c r="W15" s="19"/>
      <c r="X15" s="19"/>
      <c r="Y15" s="19"/>
      <c r="Z15" s="19"/>
      <c r="AA15" s="19"/>
      <c r="AB15" s="19"/>
      <c r="AC15" s="19"/>
      <c r="AD15" s="19"/>
    </row>
    <row r="16" spans="1:30" s="19" customFormat="1" ht="38.450000000000003" customHeight="1" x14ac:dyDescent="0.25">
      <c r="A16" s="18"/>
      <c r="B16" s="36" t="s">
        <v>33</v>
      </c>
      <c r="C16" s="500" t="s">
        <v>34</v>
      </c>
      <c r="D16" s="500"/>
      <c r="E16" s="500" t="s">
        <v>35</v>
      </c>
      <c r="F16" s="500"/>
      <c r="G16" s="500" t="s">
        <v>126</v>
      </c>
      <c r="H16" s="500"/>
      <c r="I16" s="500" t="s">
        <v>35</v>
      </c>
      <c r="J16" s="500"/>
      <c r="K16" s="500" t="s">
        <v>127</v>
      </c>
      <c r="L16" s="511"/>
      <c r="M16" s="18"/>
      <c r="N16" s="493" t="s">
        <v>220</v>
      </c>
      <c r="O16" s="494"/>
      <c r="P16" s="494"/>
      <c r="Q16" s="494"/>
      <c r="R16" s="494"/>
      <c r="S16" s="494"/>
      <c r="T16" s="494"/>
      <c r="U16" s="494"/>
      <c r="V16" s="494"/>
      <c r="W16" s="494"/>
      <c r="X16" s="494"/>
      <c r="Y16" s="21"/>
      <c r="Z16" s="21"/>
      <c r="AA16" s="21"/>
      <c r="AB16" s="21"/>
      <c r="AC16" s="21"/>
      <c r="AD16" s="21"/>
    </row>
    <row r="17" spans="2:24" x14ac:dyDescent="0.2">
      <c r="B17" s="503" t="s">
        <v>25</v>
      </c>
      <c r="C17" s="500" t="s">
        <v>26</v>
      </c>
      <c r="D17" s="500"/>
      <c r="E17" s="523"/>
      <c r="F17" s="523"/>
      <c r="G17" s="499">
        <f>E17</f>
        <v>0</v>
      </c>
      <c r="H17" s="499"/>
      <c r="I17" s="523"/>
      <c r="J17" s="523"/>
      <c r="K17" s="499">
        <f>I17</f>
        <v>0</v>
      </c>
      <c r="L17" s="512"/>
      <c r="N17" s="211" t="s">
        <v>221</v>
      </c>
      <c r="O17" s="243"/>
      <c r="P17" s="243"/>
      <c r="Q17" s="243"/>
      <c r="R17" s="244"/>
      <c r="S17" s="244"/>
      <c r="T17" s="244"/>
      <c r="U17" s="244"/>
      <c r="V17" s="244"/>
      <c r="W17" s="191"/>
      <c r="X17" s="191"/>
    </row>
    <row r="18" spans="2:24" x14ac:dyDescent="0.2">
      <c r="B18" s="503"/>
      <c r="C18" s="500" t="s">
        <v>27</v>
      </c>
      <c r="D18" s="500"/>
      <c r="E18" s="497">
        <v>80000</v>
      </c>
      <c r="F18" s="498"/>
      <c r="G18" s="499">
        <f t="shared" ref="G18:G32" si="0">G17+E18</f>
        <v>80000</v>
      </c>
      <c r="H18" s="499"/>
      <c r="I18" s="497">
        <v>80000</v>
      </c>
      <c r="J18" s="498"/>
      <c r="K18" s="499">
        <f t="shared" ref="K18:K31" si="1">K17+I18</f>
        <v>80000</v>
      </c>
      <c r="L18" s="512"/>
      <c r="O18" s="209"/>
    </row>
    <row r="19" spans="2:24" x14ac:dyDescent="0.2">
      <c r="B19" s="503"/>
      <c r="C19" s="500" t="s">
        <v>28</v>
      </c>
      <c r="D19" s="500"/>
      <c r="E19" s="497">
        <v>175000</v>
      </c>
      <c r="F19" s="498"/>
      <c r="G19" s="499">
        <f t="shared" si="0"/>
        <v>255000</v>
      </c>
      <c r="H19" s="499"/>
      <c r="I19" s="497">
        <v>175000</v>
      </c>
      <c r="J19" s="498"/>
      <c r="K19" s="499">
        <f t="shared" si="1"/>
        <v>255000</v>
      </c>
      <c r="L19" s="512"/>
      <c r="O19" s="209"/>
    </row>
    <row r="20" spans="2:24" x14ac:dyDescent="0.2">
      <c r="B20" s="503"/>
      <c r="C20" s="500" t="s">
        <v>29</v>
      </c>
      <c r="D20" s="500"/>
      <c r="E20" s="497">
        <v>175000</v>
      </c>
      <c r="F20" s="498"/>
      <c r="G20" s="499">
        <f t="shared" si="0"/>
        <v>430000</v>
      </c>
      <c r="H20" s="499"/>
      <c r="I20" s="497">
        <v>175000</v>
      </c>
      <c r="J20" s="498"/>
      <c r="K20" s="499">
        <f t="shared" si="1"/>
        <v>430000</v>
      </c>
      <c r="L20" s="512"/>
    </row>
    <row r="21" spans="2:24" x14ac:dyDescent="0.2">
      <c r="B21" s="503" t="s">
        <v>32</v>
      </c>
      <c r="C21" s="500" t="s">
        <v>26</v>
      </c>
      <c r="D21" s="500"/>
      <c r="E21" s="497">
        <v>450000</v>
      </c>
      <c r="F21" s="498"/>
      <c r="G21" s="499">
        <f t="shared" si="0"/>
        <v>880000</v>
      </c>
      <c r="H21" s="499"/>
      <c r="I21" s="497">
        <v>2450000</v>
      </c>
      <c r="J21" s="498"/>
      <c r="K21" s="499">
        <f t="shared" si="1"/>
        <v>2880000</v>
      </c>
      <c r="L21" s="512"/>
    </row>
    <row r="22" spans="2:24" x14ac:dyDescent="0.2">
      <c r="B22" s="503"/>
      <c r="C22" s="500" t="s">
        <v>27</v>
      </c>
      <c r="D22" s="500"/>
      <c r="E22" s="497">
        <v>1800000</v>
      </c>
      <c r="F22" s="498"/>
      <c r="G22" s="499">
        <f t="shared" si="0"/>
        <v>2680000</v>
      </c>
      <c r="H22" s="499"/>
      <c r="I22" s="497">
        <v>3800000</v>
      </c>
      <c r="J22" s="498"/>
      <c r="K22" s="499">
        <f t="shared" si="1"/>
        <v>6680000</v>
      </c>
      <c r="L22" s="512"/>
    </row>
    <row r="23" spans="2:24" x14ac:dyDescent="0.2">
      <c r="B23" s="503"/>
      <c r="C23" s="500" t="s">
        <v>28</v>
      </c>
      <c r="D23" s="500"/>
      <c r="E23" s="497">
        <v>4500000</v>
      </c>
      <c r="F23" s="498"/>
      <c r="G23" s="499">
        <f t="shared" si="0"/>
        <v>7180000</v>
      </c>
      <c r="H23" s="499"/>
      <c r="I23" s="497">
        <v>8500000</v>
      </c>
      <c r="J23" s="498"/>
      <c r="K23" s="499">
        <f t="shared" si="1"/>
        <v>15180000</v>
      </c>
      <c r="L23" s="512"/>
    </row>
    <row r="24" spans="2:24" x14ac:dyDescent="0.2">
      <c r="B24" s="503"/>
      <c r="C24" s="500" t="s">
        <v>29</v>
      </c>
      <c r="D24" s="500"/>
      <c r="E24" s="497">
        <v>4500000</v>
      </c>
      <c r="F24" s="498"/>
      <c r="G24" s="499">
        <f t="shared" si="0"/>
        <v>11680000</v>
      </c>
      <c r="H24" s="499"/>
      <c r="I24" s="497">
        <v>6500000</v>
      </c>
      <c r="J24" s="498"/>
      <c r="K24" s="499">
        <f t="shared" si="1"/>
        <v>21680000</v>
      </c>
      <c r="L24" s="512"/>
    </row>
    <row r="25" spans="2:24" x14ac:dyDescent="0.2">
      <c r="B25" s="503" t="s">
        <v>31</v>
      </c>
      <c r="C25" s="500" t="s">
        <v>26</v>
      </c>
      <c r="D25" s="500"/>
      <c r="E25" s="497">
        <v>6000000</v>
      </c>
      <c r="F25" s="498"/>
      <c r="G25" s="499">
        <f t="shared" si="0"/>
        <v>17680000</v>
      </c>
      <c r="H25" s="499"/>
      <c r="I25" s="497">
        <v>8000000</v>
      </c>
      <c r="J25" s="498"/>
      <c r="K25" s="499">
        <f t="shared" si="1"/>
        <v>29680000</v>
      </c>
      <c r="L25" s="512"/>
    </row>
    <row r="26" spans="2:24" x14ac:dyDescent="0.2">
      <c r="B26" s="503"/>
      <c r="C26" s="500" t="s">
        <v>27</v>
      </c>
      <c r="D26" s="500"/>
      <c r="E26" s="497">
        <v>6000000</v>
      </c>
      <c r="F26" s="498"/>
      <c r="G26" s="499">
        <f t="shared" si="0"/>
        <v>23680000</v>
      </c>
      <c r="H26" s="499"/>
      <c r="I26" s="497">
        <v>7000000</v>
      </c>
      <c r="J26" s="498"/>
      <c r="K26" s="499">
        <f t="shared" si="1"/>
        <v>36680000</v>
      </c>
      <c r="L26" s="512"/>
    </row>
    <row r="27" spans="2:24" x14ac:dyDescent="0.2">
      <c r="B27" s="503"/>
      <c r="C27" s="500" t="s">
        <v>28</v>
      </c>
      <c r="D27" s="500"/>
      <c r="E27" s="497">
        <v>7500000</v>
      </c>
      <c r="F27" s="498"/>
      <c r="G27" s="499">
        <f t="shared" si="0"/>
        <v>31180000</v>
      </c>
      <c r="H27" s="499"/>
      <c r="I27" s="497">
        <v>8500000</v>
      </c>
      <c r="J27" s="498"/>
      <c r="K27" s="499">
        <f t="shared" si="1"/>
        <v>45180000</v>
      </c>
      <c r="L27" s="512"/>
    </row>
    <row r="28" spans="2:24" x14ac:dyDescent="0.2">
      <c r="B28" s="503"/>
      <c r="C28" s="500" t="s">
        <v>29</v>
      </c>
      <c r="D28" s="500"/>
      <c r="E28" s="497">
        <v>7500000</v>
      </c>
      <c r="F28" s="498"/>
      <c r="G28" s="499">
        <f t="shared" si="0"/>
        <v>38680000</v>
      </c>
      <c r="H28" s="499"/>
      <c r="I28" s="497">
        <v>7500000</v>
      </c>
      <c r="J28" s="498"/>
      <c r="K28" s="499">
        <f t="shared" si="1"/>
        <v>52680000</v>
      </c>
      <c r="L28" s="512"/>
    </row>
    <row r="29" spans="2:24" x14ac:dyDescent="0.2">
      <c r="B29" s="503" t="s">
        <v>30</v>
      </c>
      <c r="C29" s="500" t="s">
        <v>26</v>
      </c>
      <c r="D29" s="500"/>
      <c r="E29" s="497">
        <v>7500000</v>
      </c>
      <c r="F29" s="498"/>
      <c r="G29" s="499">
        <f t="shared" si="0"/>
        <v>46180000</v>
      </c>
      <c r="H29" s="499"/>
      <c r="I29" s="497">
        <v>7500000</v>
      </c>
      <c r="J29" s="498"/>
      <c r="K29" s="499">
        <f t="shared" si="1"/>
        <v>60180000</v>
      </c>
      <c r="L29" s="512"/>
    </row>
    <row r="30" spans="2:24" x14ac:dyDescent="0.2">
      <c r="B30" s="503"/>
      <c r="C30" s="500" t="s">
        <v>27</v>
      </c>
      <c r="D30" s="500"/>
      <c r="E30" s="497">
        <v>6000000</v>
      </c>
      <c r="F30" s="498"/>
      <c r="G30" s="499">
        <f t="shared" si="0"/>
        <v>52180000</v>
      </c>
      <c r="H30" s="499"/>
      <c r="I30" s="497">
        <v>6000000</v>
      </c>
      <c r="J30" s="498"/>
      <c r="K30" s="499">
        <f t="shared" si="1"/>
        <v>66180000</v>
      </c>
      <c r="L30" s="512"/>
      <c r="N30" s="245"/>
    </row>
    <row r="31" spans="2:24" x14ac:dyDescent="0.2">
      <c r="B31" s="503"/>
      <c r="C31" s="500" t="s">
        <v>28</v>
      </c>
      <c r="D31" s="500"/>
      <c r="E31" s="497">
        <v>1309938.21</v>
      </c>
      <c r="F31" s="498"/>
      <c r="G31" s="499">
        <f t="shared" si="0"/>
        <v>53489938.210000001</v>
      </c>
      <c r="H31" s="499"/>
      <c r="I31" s="497">
        <v>1639988.05</v>
      </c>
      <c r="J31" s="498"/>
      <c r="K31" s="499">
        <f t="shared" si="1"/>
        <v>67819988.049999997</v>
      </c>
      <c r="L31" s="512"/>
      <c r="N31" s="245"/>
    </row>
    <row r="32" spans="2:24" x14ac:dyDescent="0.2">
      <c r="B32" s="504"/>
      <c r="C32" s="505" t="s">
        <v>29</v>
      </c>
      <c r="D32" s="505"/>
      <c r="E32" s="501"/>
      <c r="F32" s="501"/>
      <c r="G32" s="502">
        <f t="shared" si="0"/>
        <v>53489938.210000001</v>
      </c>
      <c r="H32" s="502"/>
      <c r="I32" s="501"/>
      <c r="J32" s="501"/>
      <c r="K32" s="502">
        <f>K31+I32</f>
        <v>67819988.049999997</v>
      </c>
      <c r="L32" s="530"/>
    </row>
    <row r="33" spans="2:12" x14ac:dyDescent="0.2">
      <c r="B33" s="37"/>
      <c r="C33" s="9"/>
      <c r="D33" s="9"/>
      <c r="E33" s="9"/>
      <c r="F33" s="9"/>
      <c r="G33" s="9"/>
      <c r="H33" s="9"/>
      <c r="I33" s="38"/>
      <c r="J33" s="38"/>
      <c r="K33" s="38"/>
      <c r="L33" s="39"/>
    </row>
    <row r="34" spans="2:12" x14ac:dyDescent="0.2">
      <c r="B34" s="37"/>
      <c r="C34" s="9"/>
      <c r="D34" s="9"/>
      <c r="E34" s="9"/>
      <c r="F34" s="9"/>
      <c r="G34" s="9"/>
      <c r="H34" s="9"/>
      <c r="I34" s="38"/>
      <c r="J34" s="38"/>
      <c r="K34" s="38"/>
      <c r="L34" s="39"/>
    </row>
    <row r="35" spans="2:12" x14ac:dyDescent="0.2">
      <c r="B35" s="37"/>
      <c r="C35" s="9"/>
      <c r="D35" s="9"/>
      <c r="E35" s="9"/>
      <c r="F35" s="9"/>
      <c r="G35" s="9"/>
      <c r="H35" s="9"/>
      <c r="I35" s="38"/>
      <c r="J35" s="38"/>
      <c r="K35" s="38"/>
      <c r="L35" s="39"/>
    </row>
    <row r="36" spans="2:12" x14ac:dyDescent="0.2">
      <c r="B36" s="37"/>
      <c r="C36" s="9"/>
      <c r="D36" s="9"/>
      <c r="E36" s="9"/>
      <c r="F36" s="9"/>
      <c r="G36" s="9"/>
      <c r="H36" s="9"/>
      <c r="I36" s="38"/>
      <c r="J36" s="38"/>
      <c r="K36" s="38"/>
      <c r="L36" s="39"/>
    </row>
    <row r="37" spans="2:12" x14ac:dyDescent="0.2">
      <c r="B37" s="37"/>
      <c r="C37" s="9"/>
      <c r="D37" s="9"/>
      <c r="E37" s="9"/>
      <c r="F37" s="9"/>
      <c r="G37" s="9"/>
      <c r="H37" s="9"/>
      <c r="I37" s="38"/>
      <c r="J37" s="38"/>
      <c r="K37" s="38"/>
      <c r="L37" s="39"/>
    </row>
    <row r="38" spans="2:12" x14ac:dyDescent="0.2">
      <c r="B38" s="37"/>
      <c r="C38" s="9"/>
      <c r="D38" s="9"/>
      <c r="E38" s="9"/>
      <c r="F38" s="9"/>
      <c r="G38" s="9"/>
      <c r="H38" s="9"/>
      <c r="I38" s="38"/>
      <c r="J38" s="38"/>
      <c r="K38" s="38"/>
      <c r="L38" s="39"/>
    </row>
    <row r="39" spans="2:12" x14ac:dyDescent="0.2">
      <c r="B39" s="37"/>
      <c r="C39" s="9"/>
      <c r="D39" s="9"/>
      <c r="E39" s="9"/>
      <c r="F39" s="9"/>
      <c r="G39" s="9"/>
      <c r="H39" s="9"/>
      <c r="I39" s="38"/>
      <c r="J39" s="38"/>
      <c r="K39" s="38"/>
      <c r="L39" s="39"/>
    </row>
    <row r="40" spans="2:12" x14ac:dyDescent="0.2">
      <c r="B40" s="37"/>
      <c r="C40" s="9"/>
      <c r="D40" s="9"/>
      <c r="E40" s="9"/>
      <c r="F40" s="9"/>
      <c r="G40" s="9"/>
      <c r="H40" s="9"/>
      <c r="I40" s="38"/>
      <c r="J40" s="38"/>
      <c r="K40" s="38"/>
      <c r="L40" s="39"/>
    </row>
    <row r="41" spans="2:12" x14ac:dyDescent="0.2">
      <c r="B41" s="37"/>
      <c r="C41" s="9"/>
      <c r="D41" s="9"/>
      <c r="E41" s="9"/>
      <c r="F41" s="9"/>
      <c r="G41" s="9"/>
      <c r="H41" s="9"/>
      <c r="I41" s="38"/>
      <c r="J41" s="38"/>
      <c r="K41" s="38"/>
      <c r="L41" s="39"/>
    </row>
    <row r="42" spans="2:12" x14ac:dyDescent="0.2">
      <c r="B42" s="37"/>
      <c r="C42" s="9"/>
      <c r="D42" s="9"/>
      <c r="E42" s="9"/>
      <c r="F42" s="9"/>
      <c r="G42" s="9"/>
      <c r="H42" s="9"/>
      <c r="I42" s="38"/>
      <c r="J42" s="38"/>
      <c r="K42" s="38"/>
      <c r="L42" s="39"/>
    </row>
    <row r="43" spans="2:12" x14ac:dyDescent="0.2">
      <c r="B43" s="37"/>
      <c r="C43" s="9"/>
      <c r="D43" s="9"/>
      <c r="E43" s="9"/>
      <c r="F43" s="9"/>
      <c r="G43" s="9"/>
      <c r="H43" s="9"/>
      <c r="I43" s="38"/>
      <c r="J43" s="38"/>
      <c r="K43" s="38"/>
      <c r="L43" s="39"/>
    </row>
    <row r="44" spans="2:12" x14ac:dyDescent="0.2">
      <c r="B44" s="37"/>
      <c r="C44" s="9"/>
      <c r="D44" s="9"/>
      <c r="E44" s="9"/>
      <c r="F44" s="9"/>
      <c r="G44" s="9"/>
      <c r="H44" s="9"/>
      <c r="I44" s="38"/>
      <c r="J44" s="38"/>
      <c r="K44" s="38"/>
      <c r="L44" s="39"/>
    </row>
    <row r="45" spans="2:12" x14ac:dyDescent="0.2">
      <c r="B45" s="37"/>
      <c r="C45" s="9"/>
      <c r="D45" s="9"/>
      <c r="E45" s="9"/>
      <c r="F45" s="9"/>
      <c r="G45" s="9"/>
      <c r="H45" s="9"/>
      <c r="I45" s="38"/>
      <c r="J45" s="38"/>
      <c r="K45" s="38"/>
      <c r="L45" s="39"/>
    </row>
    <row r="46" spans="2:12" x14ac:dyDescent="0.2">
      <c r="B46" s="37"/>
      <c r="C46" s="9"/>
      <c r="D46" s="9"/>
      <c r="E46" s="9"/>
      <c r="F46" s="9"/>
      <c r="G46" s="9"/>
      <c r="H46" s="9"/>
      <c r="I46" s="38"/>
      <c r="J46" s="38"/>
      <c r="K46" s="38"/>
      <c r="L46" s="39"/>
    </row>
    <row r="47" spans="2:12" x14ac:dyDescent="0.2">
      <c r="B47" s="37"/>
      <c r="C47" s="9"/>
      <c r="D47" s="9"/>
      <c r="E47" s="9"/>
      <c r="F47" s="9"/>
      <c r="G47" s="9"/>
      <c r="H47" s="9"/>
      <c r="I47" s="38"/>
      <c r="J47" s="38"/>
      <c r="K47" s="38"/>
      <c r="L47" s="39"/>
    </row>
    <row r="48" spans="2:12" x14ac:dyDescent="0.2">
      <c r="B48" s="37"/>
      <c r="C48" s="9"/>
      <c r="D48" s="9"/>
      <c r="E48" s="9"/>
      <c r="F48" s="9"/>
      <c r="G48" s="9"/>
      <c r="H48" s="9"/>
      <c r="I48" s="38"/>
      <c r="J48" s="38"/>
      <c r="K48" s="38"/>
      <c r="L48" s="39"/>
    </row>
    <row r="49" spans="1:25" x14ac:dyDescent="0.2">
      <c r="B49" s="37"/>
      <c r="C49" s="9"/>
      <c r="D49" s="9"/>
      <c r="E49" s="9"/>
      <c r="F49" s="9"/>
      <c r="G49" s="9"/>
      <c r="H49" s="9"/>
      <c r="I49" s="38"/>
      <c r="J49" s="38"/>
      <c r="K49" s="38"/>
      <c r="L49" s="39"/>
    </row>
    <row r="50" spans="1:25" x14ac:dyDescent="0.2">
      <c r="B50" s="37"/>
      <c r="C50" s="9"/>
      <c r="D50" s="9"/>
      <c r="E50" s="9"/>
      <c r="F50" s="9"/>
      <c r="G50" s="9"/>
      <c r="H50" s="9"/>
      <c r="I50" s="38"/>
      <c r="J50" s="38"/>
      <c r="K50" s="38"/>
      <c r="L50" s="39"/>
    </row>
    <row r="51" spans="1:25" x14ac:dyDescent="0.2">
      <c r="B51" s="37"/>
      <c r="C51" s="9"/>
      <c r="D51" s="9"/>
      <c r="E51" s="9"/>
      <c r="F51" s="9"/>
      <c r="G51" s="9"/>
      <c r="H51" s="9"/>
      <c r="I51" s="38"/>
      <c r="J51" s="38"/>
      <c r="K51" s="38"/>
      <c r="L51" s="39"/>
    </row>
    <row r="52" spans="1:25" s="16" customFormat="1" ht="13.5" thickBot="1" x14ac:dyDescent="0.25">
      <c r="B52" s="40"/>
      <c r="C52" s="41"/>
      <c r="D52" s="41"/>
      <c r="E52" s="41"/>
      <c r="F52" s="41"/>
      <c r="G52" s="41"/>
      <c r="H52" s="41"/>
      <c r="I52" s="41"/>
      <c r="J52" s="41"/>
      <c r="K52" s="41"/>
      <c r="L52" s="42"/>
      <c r="M52" s="17"/>
      <c r="N52" s="203"/>
      <c r="O52" s="207"/>
      <c r="P52" s="203"/>
      <c r="Q52" s="203"/>
      <c r="R52" s="193"/>
      <c r="S52" s="193"/>
      <c r="T52" s="21"/>
      <c r="U52" s="21"/>
      <c r="V52" s="21"/>
      <c r="W52" s="21"/>
      <c r="X52" s="21"/>
      <c r="Y52" s="21"/>
    </row>
    <row r="53" spans="1:25" ht="6.75" customHeight="1" thickBot="1" x14ac:dyDescent="0.25">
      <c r="B53" s="29"/>
      <c r="C53" s="30"/>
      <c r="D53" s="30"/>
      <c r="E53" s="30"/>
      <c r="F53" s="30"/>
      <c r="G53" s="30"/>
      <c r="H53" s="30"/>
      <c r="I53" s="30"/>
      <c r="J53" s="30"/>
      <c r="K53" s="30"/>
      <c r="L53" s="31"/>
    </row>
    <row r="54" spans="1:25" s="24" customFormat="1" x14ac:dyDescent="0.2">
      <c r="A54" s="22"/>
      <c r="B54" s="60" t="s">
        <v>2</v>
      </c>
      <c r="C54" s="532" t="s">
        <v>3</v>
      </c>
      <c r="D54" s="532"/>
      <c r="E54" s="532"/>
      <c r="F54" s="532"/>
      <c r="G54" s="532"/>
      <c r="H54" s="532"/>
      <c r="I54" s="532"/>
      <c r="J54" s="61" t="s">
        <v>39</v>
      </c>
      <c r="K54" s="61" t="s">
        <v>40</v>
      </c>
      <c r="L54" s="62" t="s">
        <v>6</v>
      </c>
      <c r="M54" s="23"/>
      <c r="N54" s="205"/>
      <c r="O54" s="210"/>
      <c r="P54" s="205"/>
      <c r="Q54" s="205"/>
      <c r="R54" s="206"/>
      <c r="S54" s="206"/>
    </row>
    <row r="55" spans="1:25" ht="15" x14ac:dyDescent="0.2">
      <c r="B55" s="157"/>
      <c r="C55" s="531"/>
      <c r="D55" s="531"/>
      <c r="E55" s="531"/>
      <c r="F55" s="531"/>
      <c r="G55" s="531"/>
      <c r="H55" s="531"/>
      <c r="I55" s="531"/>
      <c r="J55" s="158" t="s">
        <v>178</v>
      </c>
      <c r="K55" s="158" t="s">
        <v>197</v>
      </c>
      <c r="L55" s="159">
        <v>44859</v>
      </c>
      <c r="N55" s="247" t="s">
        <v>180</v>
      </c>
      <c r="O55" s="248"/>
      <c r="P55" s="248"/>
      <c r="Q55" s="248"/>
      <c r="R55" s="248"/>
      <c r="S55" s="248"/>
    </row>
    <row r="56" spans="1:25" x14ac:dyDescent="0.2">
      <c r="B56" s="157"/>
      <c r="C56" s="531"/>
      <c r="D56" s="531"/>
      <c r="E56" s="531"/>
      <c r="F56" s="531"/>
      <c r="G56" s="531"/>
      <c r="H56" s="531"/>
      <c r="I56" s="531"/>
      <c r="J56" s="158"/>
      <c r="K56" s="158"/>
      <c r="L56" s="159"/>
    </row>
    <row r="57" spans="1:25" ht="6.75" customHeight="1" thickBot="1" x14ac:dyDescent="0.25">
      <c r="B57" s="63"/>
      <c r="C57" s="64"/>
      <c r="D57" s="64"/>
      <c r="E57" s="64"/>
      <c r="F57" s="64"/>
      <c r="G57" s="64"/>
      <c r="H57" s="64"/>
      <c r="I57" s="64"/>
      <c r="J57" s="64"/>
      <c r="K57" s="64"/>
      <c r="L57" s="65"/>
    </row>
    <row r="58" spans="1:25" x14ac:dyDescent="0.2">
      <c r="B58" s="25" t="s">
        <v>41</v>
      </c>
      <c r="C58" s="26"/>
      <c r="D58" s="26"/>
      <c r="E58" s="26"/>
      <c r="F58" s="26"/>
      <c r="G58" s="26"/>
      <c r="H58" s="26"/>
      <c r="I58" s="26"/>
      <c r="J58" s="26"/>
      <c r="K58" s="26"/>
      <c r="L58" s="27"/>
    </row>
    <row r="59" spans="1:25" x14ac:dyDescent="0.2">
      <c r="B59" s="524" t="s">
        <v>86</v>
      </c>
      <c r="C59" s="525"/>
      <c r="D59" s="525"/>
      <c r="E59" s="525"/>
      <c r="F59" s="525"/>
      <c r="G59" s="525"/>
      <c r="H59" s="525"/>
      <c r="I59" s="525"/>
      <c r="J59" s="525"/>
      <c r="K59" s="525"/>
      <c r="L59" s="526"/>
    </row>
    <row r="60" spans="1:25" x14ac:dyDescent="0.2">
      <c r="B60" s="524"/>
      <c r="C60" s="525"/>
      <c r="D60" s="525"/>
      <c r="E60" s="525"/>
      <c r="F60" s="525"/>
      <c r="G60" s="525"/>
      <c r="H60" s="525"/>
      <c r="I60" s="525"/>
      <c r="J60" s="525"/>
      <c r="K60" s="525"/>
      <c r="L60" s="526"/>
    </row>
    <row r="61" spans="1:25" x14ac:dyDescent="0.2">
      <c r="B61" s="524"/>
      <c r="C61" s="525"/>
      <c r="D61" s="525"/>
      <c r="E61" s="525"/>
      <c r="F61" s="525"/>
      <c r="G61" s="525"/>
      <c r="H61" s="525"/>
      <c r="I61" s="525"/>
      <c r="J61" s="525"/>
      <c r="K61" s="525"/>
      <c r="L61" s="526"/>
    </row>
    <row r="62" spans="1:25" x14ac:dyDescent="0.2">
      <c r="B62" s="524"/>
      <c r="C62" s="525"/>
      <c r="D62" s="525"/>
      <c r="E62" s="525"/>
      <c r="F62" s="525"/>
      <c r="G62" s="525"/>
      <c r="H62" s="525"/>
      <c r="I62" s="525"/>
      <c r="J62" s="525"/>
      <c r="K62" s="525"/>
      <c r="L62" s="526"/>
    </row>
    <row r="63" spans="1:25" ht="13.5" thickBot="1" x14ac:dyDescent="0.25">
      <c r="B63" s="527"/>
      <c r="C63" s="528"/>
      <c r="D63" s="528"/>
      <c r="E63" s="528"/>
      <c r="F63" s="528"/>
      <c r="G63" s="528"/>
      <c r="H63" s="528"/>
      <c r="I63" s="528"/>
      <c r="J63" s="528"/>
      <c r="K63" s="528"/>
      <c r="L63" s="529"/>
    </row>
    <row r="64" spans="1:25" ht="7.5" customHeight="1" x14ac:dyDescent="0.2"/>
  </sheetData>
  <sheetProtection algorithmName="SHA-512" hashValue="jHMG+P8yKZl4e+X0e4AbBvmHAK9EgbyLZAknDB/0535KVcG0UW6JqvMNQ9/jJzwecEhrnq+znnmlkyLteG8uPg==" saltValue="zrRq694hLoQ5+rJ+oQfx2Q==" spinCount="100000" sheet="1" selectLockedCells="1"/>
  <mergeCells count="113">
    <mergeCell ref="B59:L63"/>
    <mergeCell ref="K23:L23"/>
    <mergeCell ref="K22:L22"/>
    <mergeCell ref="K21:L21"/>
    <mergeCell ref="K20:L20"/>
    <mergeCell ref="K29:L29"/>
    <mergeCell ref="K28:L28"/>
    <mergeCell ref="K27:L27"/>
    <mergeCell ref="K26:L26"/>
    <mergeCell ref="K25:L25"/>
    <mergeCell ref="K24:L24"/>
    <mergeCell ref="I32:J32"/>
    <mergeCell ref="I31:J31"/>
    <mergeCell ref="I30:J30"/>
    <mergeCell ref="K32:L32"/>
    <mergeCell ref="K31:L31"/>
    <mergeCell ref="C56:I56"/>
    <mergeCell ref="C55:I55"/>
    <mergeCell ref="C54:I54"/>
    <mergeCell ref="K30:L30"/>
    <mergeCell ref="I29:J29"/>
    <mergeCell ref="I28:J28"/>
    <mergeCell ref="I27:J27"/>
    <mergeCell ref="I26:J26"/>
    <mergeCell ref="I25:J25"/>
    <mergeCell ref="C27:D27"/>
    <mergeCell ref="C26:D26"/>
    <mergeCell ref="C25:D25"/>
    <mergeCell ref="E28:F28"/>
    <mergeCell ref="G28:H28"/>
    <mergeCell ref="C23:D23"/>
    <mergeCell ref="C22:D22"/>
    <mergeCell ref="K17:L17"/>
    <mergeCell ref="I19:J19"/>
    <mergeCell ref="I18:J18"/>
    <mergeCell ref="I17:J17"/>
    <mergeCell ref="E20:F20"/>
    <mergeCell ref="G20:H20"/>
    <mergeCell ref="E18:F18"/>
    <mergeCell ref="I21:J21"/>
    <mergeCell ref="I20:J20"/>
    <mergeCell ref="B21:B24"/>
    <mergeCell ref="C24:D24"/>
    <mergeCell ref="I24:J24"/>
    <mergeCell ref="E22:F22"/>
    <mergeCell ref="G22:H22"/>
    <mergeCell ref="E16:F16"/>
    <mergeCell ref="G16:H16"/>
    <mergeCell ref="E17:F17"/>
    <mergeCell ref="G17:H17"/>
    <mergeCell ref="C21:D21"/>
    <mergeCell ref="C20:D20"/>
    <mergeCell ref="C19:D19"/>
    <mergeCell ref="C18:D18"/>
    <mergeCell ref="C17:D17"/>
    <mergeCell ref="C16:D16"/>
    <mergeCell ref="K16:L16"/>
    <mergeCell ref="K19:L19"/>
    <mergeCell ref="K18:L18"/>
    <mergeCell ref="B12:D12"/>
    <mergeCell ref="B17:B20"/>
    <mergeCell ref="E15:H15"/>
    <mergeCell ref="I15:L15"/>
    <mergeCell ref="E12:F12"/>
    <mergeCell ref="G12:L12"/>
    <mergeCell ref="B3:L5"/>
    <mergeCell ref="B6:D6"/>
    <mergeCell ref="B25:B28"/>
    <mergeCell ref="B29:B32"/>
    <mergeCell ref="C32:D32"/>
    <mergeCell ref="C31:D31"/>
    <mergeCell ref="C30:D30"/>
    <mergeCell ref="C29:D29"/>
    <mergeCell ref="C28:D28"/>
    <mergeCell ref="E29:F29"/>
    <mergeCell ref="G29:H29"/>
    <mergeCell ref="E30:F30"/>
    <mergeCell ref="G30:H30"/>
    <mergeCell ref="E31:F31"/>
    <mergeCell ref="G31:H31"/>
    <mergeCell ref="E26:F26"/>
    <mergeCell ref="G26:H26"/>
    <mergeCell ref="E27:F27"/>
    <mergeCell ref="G27:H27"/>
    <mergeCell ref="B10:D10"/>
    <mergeCell ref="B8:D8"/>
    <mergeCell ref="E8:L8"/>
    <mergeCell ref="E6:L6"/>
    <mergeCell ref="E10:L10"/>
    <mergeCell ref="N10:AC10"/>
    <mergeCell ref="N16:X16"/>
    <mergeCell ref="W5:AB5"/>
    <mergeCell ref="Q5:V5"/>
    <mergeCell ref="N6:AD6"/>
    <mergeCell ref="N8:AD8"/>
    <mergeCell ref="N12:AD12"/>
    <mergeCell ref="N55:S55"/>
    <mergeCell ref="E23:F23"/>
    <mergeCell ref="G23:H23"/>
    <mergeCell ref="E24:F24"/>
    <mergeCell ref="G24:H24"/>
    <mergeCell ref="E25:F25"/>
    <mergeCell ref="G25:H25"/>
    <mergeCell ref="E19:F19"/>
    <mergeCell ref="G19:H19"/>
    <mergeCell ref="E21:F21"/>
    <mergeCell ref="G21:H21"/>
    <mergeCell ref="I16:J16"/>
    <mergeCell ref="G18:H18"/>
    <mergeCell ref="I23:J23"/>
    <mergeCell ref="I22:J22"/>
    <mergeCell ref="E32:F32"/>
    <mergeCell ref="G32:H32"/>
  </mergeCells>
  <dataValidations count="1">
    <dataValidation type="list" allowBlank="1" showInputMessage="1" showErrorMessage="1" sqref="E15:H15">
      <formula1>$O$16:$O$18</formula1>
    </dataValidation>
  </dataValidations>
  <printOptions horizontalCentered="1"/>
  <pageMargins left="0" right="0" top="0" bottom="0" header="0" footer="0"/>
  <pageSetup paperSize="8" scale="68"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55"/>
  <sheetViews>
    <sheetView zoomScaleNormal="100" zoomScaleSheetLayoutView="100" workbookViewId="0">
      <selection activeCell="E22" sqref="E22"/>
    </sheetView>
  </sheetViews>
  <sheetFormatPr defaultColWidth="9.140625" defaultRowHeight="14.25" x14ac:dyDescent="0.2"/>
  <cols>
    <col min="1" max="1" width="2.28515625" style="12" customWidth="1"/>
    <col min="2" max="2" width="5.7109375" style="14" customWidth="1"/>
    <col min="3" max="4" width="23.42578125" style="14" customWidth="1"/>
    <col min="5" max="6" width="22.7109375" style="14" customWidth="1"/>
    <col min="7" max="7" width="19.85546875" style="14" customWidth="1"/>
    <col min="8" max="8" width="13.5703125" style="14" customWidth="1"/>
    <col min="9" max="9" width="2.28515625" style="13" customWidth="1"/>
    <col min="10" max="10" width="9.140625" style="14"/>
    <col min="11" max="11" width="9.140625" style="212"/>
    <col min="12" max="13" width="9.140625" style="14"/>
    <col min="14" max="16384" width="9.140625" style="15"/>
  </cols>
  <sheetData>
    <row r="1" spans="1:18" s="12" customFormat="1" x14ac:dyDescent="0.2">
      <c r="B1" s="13"/>
      <c r="C1" s="13"/>
      <c r="D1" s="13"/>
      <c r="E1" s="13"/>
      <c r="F1" s="13"/>
      <c r="G1" s="13"/>
      <c r="H1" s="13"/>
      <c r="I1" s="13"/>
      <c r="J1" s="14"/>
      <c r="K1" s="212"/>
      <c r="L1" s="14"/>
      <c r="M1" s="14"/>
      <c r="N1" s="15"/>
    </row>
    <row r="2" spans="1:18" s="7" customFormat="1" x14ac:dyDescent="0.25">
      <c r="J2" s="213"/>
      <c r="K2" s="214"/>
      <c r="L2" s="213"/>
      <c r="M2" s="213"/>
      <c r="N2" s="213"/>
    </row>
    <row r="3" spans="1:18" s="6" customFormat="1" ht="15.75" customHeight="1" x14ac:dyDescent="0.25">
      <c r="B3" s="283" t="s">
        <v>101</v>
      </c>
      <c r="C3" s="283"/>
      <c r="D3" s="283"/>
      <c r="E3" s="283"/>
      <c r="F3" s="283"/>
      <c r="G3" s="283"/>
      <c r="H3" s="283"/>
      <c r="J3" s="215"/>
      <c r="K3" s="216"/>
      <c r="L3" s="215"/>
      <c r="M3" s="215"/>
      <c r="N3" s="215"/>
    </row>
    <row r="4" spans="1:18" s="7" customFormat="1" ht="15" customHeight="1" x14ac:dyDescent="0.25">
      <c r="B4" s="283"/>
      <c r="C4" s="283"/>
      <c r="D4" s="283"/>
      <c r="E4" s="283"/>
      <c r="F4" s="283"/>
      <c r="G4" s="283"/>
      <c r="H4" s="283"/>
      <c r="J4" s="213"/>
      <c r="K4" s="214"/>
      <c r="L4" s="213"/>
      <c r="M4" s="213"/>
      <c r="N4" s="213"/>
    </row>
    <row r="5" spans="1:18" s="7" customFormat="1" ht="15" customHeight="1" thickBot="1" x14ac:dyDescent="0.3">
      <c r="B5" s="283"/>
      <c r="C5" s="283"/>
      <c r="D5" s="283"/>
      <c r="E5" s="283"/>
      <c r="F5" s="283"/>
      <c r="G5" s="283"/>
      <c r="H5" s="283"/>
      <c r="J5" s="213"/>
      <c r="K5" s="214"/>
      <c r="L5" s="213"/>
      <c r="M5" s="213"/>
      <c r="N5" s="213"/>
    </row>
    <row r="6" spans="1:18" s="7" customFormat="1" ht="16.5" customHeight="1" thickBot="1" x14ac:dyDescent="0.3">
      <c r="B6" s="283"/>
      <c r="C6" s="283"/>
      <c r="D6" s="283"/>
      <c r="E6" s="283"/>
      <c r="F6" s="283"/>
      <c r="G6" s="283"/>
      <c r="H6" s="283"/>
      <c r="J6" s="189" t="s">
        <v>159</v>
      </c>
      <c r="K6" s="190"/>
      <c r="L6" s="190"/>
      <c r="M6" s="252" t="s">
        <v>160</v>
      </c>
      <c r="N6" s="253"/>
      <c r="O6" s="253"/>
      <c r="P6" s="253"/>
      <c r="Q6" s="253"/>
      <c r="R6" s="254"/>
    </row>
    <row r="7" spans="1:18" s="1" customFormat="1" ht="15" customHeight="1" x14ac:dyDescent="0.25">
      <c r="B7" s="544" t="s">
        <v>7</v>
      </c>
      <c r="C7" s="545"/>
      <c r="D7" s="446" t="str">
        <f>'Cost Estimate'!E8</f>
        <v>Highways Improvement for Urban Environment</v>
      </c>
      <c r="E7" s="446"/>
      <c r="F7" s="446"/>
      <c r="G7" s="446"/>
      <c r="H7" s="447"/>
      <c r="J7" s="201"/>
      <c r="K7" s="217"/>
      <c r="L7" s="201"/>
      <c r="M7" s="201"/>
      <c r="N7" s="201"/>
    </row>
    <row r="8" spans="1:18" s="1" customFormat="1" ht="6.75" customHeight="1" x14ac:dyDescent="0.25">
      <c r="B8" s="5"/>
      <c r="H8" s="2"/>
      <c r="J8" s="201"/>
      <c r="K8" s="217"/>
      <c r="L8" s="201"/>
      <c r="M8" s="201"/>
      <c r="N8" s="201"/>
    </row>
    <row r="9" spans="1:18" s="1" customFormat="1" ht="15" customHeight="1" x14ac:dyDescent="0.25">
      <c r="B9" s="506" t="s">
        <v>102</v>
      </c>
      <c r="C9" s="271"/>
      <c r="D9" s="540" t="str">
        <f>'Cost Estimate'!E10</f>
        <v>DLR/12/0015A</v>
      </c>
      <c r="E9" s="540"/>
      <c r="F9" s="540"/>
      <c r="G9" s="540"/>
      <c r="H9" s="541"/>
      <c r="J9" s="201"/>
      <c r="K9" s="217"/>
      <c r="L9" s="201"/>
      <c r="M9" s="201"/>
      <c r="N9" s="201"/>
    </row>
    <row r="10" spans="1:18" s="1" customFormat="1" ht="6.75" customHeight="1" thickBot="1" x14ac:dyDescent="0.3">
      <c r="B10" s="3"/>
      <c r="C10" s="8"/>
      <c r="D10" s="8"/>
      <c r="E10" s="8"/>
      <c r="F10" s="8"/>
      <c r="G10" s="8"/>
      <c r="H10" s="11"/>
      <c r="J10" s="201"/>
      <c r="K10" s="217"/>
      <c r="L10" s="201"/>
      <c r="M10" s="201"/>
      <c r="N10" s="201"/>
    </row>
    <row r="11" spans="1:18" s="16" customFormat="1" ht="12.75" x14ac:dyDescent="0.2">
      <c r="B11" s="70" t="s">
        <v>106</v>
      </c>
      <c r="C11" s="46"/>
      <c r="D11" s="46"/>
      <c r="E11" s="46"/>
      <c r="F11" s="46"/>
      <c r="G11" s="46"/>
      <c r="H11" s="47"/>
      <c r="I11" s="17"/>
      <c r="J11" s="211" t="s">
        <v>208</v>
      </c>
      <c r="K11" s="218"/>
      <c r="L11" s="20"/>
      <c r="M11" s="20"/>
      <c r="N11" s="21"/>
    </row>
    <row r="12" spans="1:18" s="16" customFormat="1" ht="7.5" customHeight="1" x14ac:dyDescent="0.2">
      <c r="B12" s="48"/>
      <c r="C12" s="45"/>
      <c r="D12" s="45"/>
      <c r="E12" s="45"/>
      <c r="F12" s="45"/>
      <c r="G12" s="45"/>
      <c r="H12" s="49"/>
      <c r="I12" s="17"/>
      <c r="J12" s="20"/>
      <c r="K12" s="219"/>
      <c r="L12" s="20"/>
      <c r="M12" s="20"/>
      <c r="N12" s="21"/>
    </row>
    <row r="13" spans="1:18" s="22" customFormat="1" ht="14.25" customHeight="1" x14ac:dyDescent="0.2">
      <c r="B13" s="549" t="s">
        <v>46</v>
      </c>
      <c r="C13" s="500" t="s">
        <v>47</v>
      </c>
      <c r="D13" s="500"/>
      <c r="E13" s="554" t="s">
        <v>125</v>
      </c>
      <c r="F13" s="500" t="s">
        <v>103</v>
      </c>
      <c r="G13" s="533" t="s">
        <v>51</v>
      </c>
      <c r="H13" s="534"/>
      <c r="I13" s="23"/>
      <c r="J13" s="202"/>
      <c r="K13" s="218"/>
      <c r="L13" s="202"/>
      <c r="M13" s="202"/>
      <c r="N13" s="24"/>
    </row>
    <row r="14" spans="1:18" s="19" customFormat="1" ht="39.6" customHeight="1" x14ac:dyDescent="0.2">
      <c r="A14" s="18"/>
      <c r="B14" s="549"/>
      <c r="C14" s="500"/>
      <c r="D14" s="500"/>
      <c r="E14" s="554"/>
      <c r="F14" s="500"/>
      <c r="G14" s="68" t="s">
        <v>48</v>
      </c>
      <c r="H14" s="69" t="s">
        <v>12</v>
      </c>
      <c r="I14" s="18"/>
      <c r="K14" s="219"/>
    </row>
    <row r="15" spans="1:18" s="21" customFormat="1" ht="15" customHeight="1" x14ac:dyDescent="0.2">
      <c r="A15" s="16"/>
      <c r="B15" s="50">
        <v>1</v>
      </c>
      <c r="C15" s="539" t="s">
        <v>8</v>
      </c>
      <c r="D15" s="539"/>
      <c r="E15" s="242">
        <v>20016150</v>
      </c>
      <c r="F15" s="58">
        <f>SUM('Cost Estimate'!K49:L49)</f>
        <v>26551250</v>
      </c>
      <c r="G15" s="43">
        <f>F15-E15</f>
        <v>6535100</v>
      </c>
      <c r="H15" s="165">
        <f>IF(E15,G15/E15,0)</f>
        <v>0.32649135822823072</v>
      </c>
      <c r="I15" s="17"/>
      <c r="J15" s="211" t="s">
        <v>198</v>
      </c>
      <c r="K15" s="219"/>
      <c r="L15" s="20"/>
      <c r="M15" s="20"/>
    </row>
    <row r="16" spans="1:18" s="21" customFormat="1" ht="15" customHeight="1" x14ac:dyDescent="0.2">
      <c r="A16" s="16"/>
      <c r="B16" s="50">
        <v>2</v>
      </c>
      <c r="C16" s="539" t="s">
        <v>52</v>
      </c>
      <c r="D16" s="539"/>
      <c r="E16" s="242">
        <v>3000000</v>
      </c>
      <c r="F16" s="58">
        <f>SUM('Cost Estimate'!K60:L60)</f>
        <v>3100000</v>
      </c>
      <c r="G16" s="43">
        <f t="shared" ref="G16:G26" si="0">F16-E16</f>
        <v>100000</v>
      </c>
      <c r="H16" s="165">
        <f t="shared" ref="H16:H27" si="1">IF(E16,G16/E16,0)</f>
        <v>3.3333333333333333E-2</v>
      </c>
      <c r="I16" s="17"/>
      <c r="J16" s="211" t="s">
        <v>198</v>
      </c>
      <c r="K16" s="220"/>
      <c r="L16" s="20"/>
      <c r="M16" s="20"/>
    </row>
    <row r="17" spans="1:18" s="21" customFormat="1" ht="15" customHeight="1" x14ac:dyDescent="0.2">
      <c r="A17" s="16"/>
      <c r="B17" s="50">
        <v>3</v>
      </c>
      <c r="C17" s="539" t="s">
        <v>84</v>
      </c>
      <c r="D17" s="539"/>
      <c r="E17" s="242">
        <v>1000807.5</v>
      </c>
      <c r="F17" s="58">
        <f>SUM('Cost Estimate'!K64:L64)</f>
        <v>1327562.5</v>
      </c>
      <c r="G17" s="43">
        <f t="shared" si="0"/>
        <v>326755</v>
      </c>
      <c r="H17" s="165">
        <f t="shared" si="1"/>
        <v>0.32649135822823072</v>
      </c>
      <c r="I17" s="17"/>
      <c r="J17" s="211" t="s">
        <v>198</v>
      </c>
      <c r="K17" s="220"/>
      <c r="L17" s="20"/>
      <c r="M17" s="20"/>
    </row>
    <row r="18" spans="1:18" s="21" customFormat="1" ht="15" customHeight="1" x14ac:dyDescent="0.2">
      <c r="A18" s="16"/>
      <c r="B18" s="50">
        <v>4</v>
      </c>
      <c r="C18" s="539" t="s">
        <v>13</v>
      </c>
      <c r="D18" s="539"/>
      <c r="E18" s="242">
        <v>125000</v>
      </c>
      <c r="F18" s="58">
        <f>SUM('Cost Estimate'!K73:L73)</f>
        <v>175000</v>
      </c>
      <c r="G18" s="43">
        <f t="shared" si="0"/>
        <v>50000</v>
      </c>
      <c r="H18" s="165">
        <f t="shared" si="1"/>
        <v>0.4</v>
      </c>
      <c r="I18" s="17"/>
      <c r="J18" s="211" t="s">
        <v>198</v>
      </c>
      <c r="K18" s="220"/>
      <c r="L18" s="20"/>
      <c r="M18" s="20"/>
    </row>
    <row r="19" spans="1:18" s="21" customFormat="1" ht="15" customHeight="1" x14ac:dyDescent="0.2">
      <c r="A19" s="16"/>
      <c r="B19" s="50">
        <v>5</v>
      </c>
      <c r="C19" s="539" t="s">
        <v>94</v>
      </c>
      <c r="D19" s="539"/>
      <c r="E19" s="242">
        <v>4803391.5</v>
      </c>
      <c r="F19" s="58">
        <f>SUM('Cost Estimate'!K76:L76)</f>
        <v>3717457.5</v>
      </c>
      <c r="G19" s="43">
        <f t="shared" ref="G19" si="2">F19-E19</f>
        <v>-1085934</v>
      </c>
      <c r="H19" s="165">
        <f t="shared" si="1"/>
        <v>-0.22607651281391491</v>
      </c>
      <c r="I19" s="17"/>
      <c r="J19" s="211" t="s">
        <v>198</v>
      </c>
      <c r="K19" s="220"/>
      <c r="L19" s="20"/>
      <c r="M19" s="20"/>
    </row>
    <row r="20" spans="1:18" s="21" customFormat="1" ht="15" customHeight="1" x14ac:dyDescent="0.2">
      <c r="A20" s="16"/>
      <c r="B20" s="50">
        <v>6</v>
      </c>
      <c r="C20" s="539" t="s">
        <v>23</v>
      </c>
      <c r="D20" s="539"/>
      <c r="E20" s="242">
        <v>0</v>
      </c>
      <c r="F20" s="58">
        <f>SUM('Cost Estimate'!K77:L77)</f>
        <v>8459829.6699999999</v>
      </c>
      <c r="G20" s="43">
        <f t="shared" si="0"/>
        <v>8459829.6699999999</v>
      </c>
      <c r="H20" s="165">
        <f t="shared" si="1"/>
        <v>0</v>
      </c>
      <c r="I20" s="17"/>
      <c r="J20" s="211" t="s">
        <v>198</v>
      </c>
      <c r="K20" s="220"/>
      <c r="L20" s="20"/>
      <c r="M20" s="20"/>
    </row>
    <row r="21" spans="1:18" s="21" customFormat="1" ht="15" customHeight="1" x14ac:dyDescent="0.2">
      <c r="A21" s="16"/>
      <c r="B21" s="50">
        <v>7</v>
      </c>
      <c r="C21" s="539" t="s">
        <v>88</v>
      </c>
      <c r="D21" s="539"/>
      <c r="E21" s="148">
        <v>17946116.379999999</v>
      </c>
      <c r="F21" s="58">
        <f>SUM('Cost Estimate'!K78:L78)</f>
        <v>16183537.376250001</v>
      </c>
      <c r="G21" s="43">
        <f t="shared" si="0"/>
        <v>-1762579.0037499983</v>
      </c>
      <c r="H21" s="165">
        <f t="shared" si="1"/>
        <v>-9.8215065946763824E-2</v>
      </c>
      <c r="I21" s="17"/>
      <c r="J21" s="211" t="s">
        <v>198</v>
      </c>
      <c r="K21" s="220"/>
      <c r="L21" s="20"/>
      <c r="M21" s="20"/>
    </row>
    <row r="22" spans="1:18" s="21" customFormat="1" ht="15" customHeight="1" x14ac:dyDescent="0.2">
      <c r="A22" s="16"/>
      <c r="B22" s="50">
        <v>8</v>
      </c>
      <c r="C22" s="539" t="s">
        <v>225</v>
      </c>
      <c r="D22" s="539"/>
      <c r="E22" s="148">
        <v>450000</v>
      </c>
      <c r="F22" s="58">
        <f>SUM('Cost Estimate'!K79:L79)</f>
        <v>431560.99670000002</v>
      </c>
      <c r="G22" s="43">
        <f t="shared" ref="G22" si="3">F22-E22</f>
        <v>-18439.003299999982</v>
      </c>
      <c r="H22" s="165">
        <f t="shared" ref="H22" si="4">IF(E22,G22/E22,0)</f>
        <v>-4.0975562888888852E-2</v>
      </c>
      <c r="I22" s="17"/>
      <c r="J22" s="211" t="s">
        <v>198</v>
      </c>
      <c r="K22" s="220"/>
      <c r="L22" s="20"/>
      <c r="M22" s="20"/>
    </row>
    <row r="23" spans="1:18" s="21" customFormat="1" ht="15" customHeight="1" x14ac:dyDescent="0.2">
      <c r="A23" s="16"/>
      <c r="B23" s="50">
        <v>9</v>
      </c>
      <c r="C23" s="539" t="s">
        <v>83</v>
      </c>
      <c r="D23" s="539"/>
      <c r="E23" s="164">
        <f>SUM(E15:E22)</f>
        <v>47341465.379999995</v>
      </c>
      <c r="F23" s="58">
        <f>SUM(F15:F22)</f>
        <v>59946198.042950004</v>
      </c>
      <c r="G23" s="43">
        <f t="shared" si="0"/>
        <v>12604732.662950009</v>
      </c>
      <c r="H23" s="165">
        <f t="shared" si="1"/>
        <v>0.26625142592808371</v>
      </c>
      <c r="I23" s="17"/>
      <c r="J23" s="211" t="s">
        <v>198</v>
      </c>
      <c r="K23" s="220"/>
      <c r="L23" s="20"/>
      <c r="M23" s="20"/>
    </row>
    <row r="24" spans="1:18" s="21" customFormat="1" ht="15" customHeight="1" x14ac:dyDescent="0.2">
      <c r="A24" s="16"/>
      <c r="B24" s="224">
        <v>10</v>
      </c>
      <c r="C24" s="225" t="s">
        <v>201</v>
      </c>
      <c r="D24" s="226"/>
      <c r="E24" s="148">
        <v>5908472.8300000001</v>
      </c>
      <c r="F24" s="58">
        <f>SUM('Cost Estimate'!K86:L86)</f>
        <v>7650611.7357982509</v>
      </c>
      <c r="G24" s="43">
        <f t="shared" si="0"/>
        <v>1742138.9057982508</v>
      </c>
      <c r="H24" s="165">
        <f t="shared" si="1"/>
        <v>0.29485434831021312</v>
      </c>
      <c r="I24" s="17"/>
      <c r="J24" s="211" t="s">
        <v>198</v>
      </c>
      <c r="K24" s="223"/>
      <c r="L24" s="223"/>
      <c r="M24" s="191"/>
      <c r="N24" s="191"/>
      <c r="O24" s="191"/>
      <c r="P24" s="191"/>
      <c r="Q24" s="191"/>
      <c r="R24" s="191"/>
    </row>
    <row r="25" spans="1:18" s="21" customFormat="1" ht="15" customHeight="1" x14ac:dyDescent="0.2">
      <c r="A25" s="16"/>
      <c r="B25" s="224">
        <v>11</v>
      </c>
      <c r="C25" s="225" t="s">
        <v>202</v>
      </c>
      <c r="D25" s="226"/>
      <c r="E25" s="148">
        <v>690000</v>
      </c>
      <c r="F25" s="58">
        <f>SUM('Cost Estimate'!K87:L87)</f>
        <v>713000</v>
      </c>
      <c r="G25" s="43">
        <f t="shared" si="0"/>
        <v>23000</v>
      </c>
      <c r="H25" s="165">
        <f t="shared" si="1"/>
        <v>3.3333333333333333E-2</v>
      </c>
      <c r="I25" s="17"/>
      <c r="J25" s="211" t="s">
        <v>198</v>
      </c>
      <c r="K25" s="223"/>
      <c r="L25" s="223"/>
      <c r="M25" s="191"/>
      <c r="N25" s="191"/>
      <c r="O25" s="191"/>
      <c r="P25" s="191"/>
      <c r="Q25" s="191"/>
      <c r="R25" s="191"/>
    </row>
    <row r="26" spans="1:18" s="21" customFormat="1" ht="15" customHeight="1" x14ac:dyDescent="0.2">
      <c r="A26" s="16"/>
      <c r="B26" s="224">
        <v>12</v>
      </c>
      <c r="C26" s="542" t="s">
        <v>203</v>
      </c>
      <c r="D26" s="543"/>
      <c r="E26" s="148">
        <v>0</v>
      </c>
      <c r="F26" s="58">
        <f>SUM('Cost Estimate'!K88:L89)</f>
        <v>0</v>
      </c>
      <c r="G26" s="43">
        <f t="shared" si="0"/>
        <v>0</v>
      </c>
      <c r="H26" s="165">
        <f t="shared" si="1"/>
        <v>0</v>
      </c>
      <c r="I26" s="17"/>
      <c r="J26" s="211" t="s">
        <v>198</v>
      </c>
      <c r="K26" s="223"/>
      <c r="L26" s="223"/>
      <c r="M26" s="191"/>
      <c r="N26" s="191"/>
      <c r="O26" s="191"/>
      <c r="P26" s="191"/>
      <c r="Q26" s="191"/>
      <c r="R26" s="191"/>
    </row>
    <row r="27" spans="1:18" s="21" customFormat="1" ht="15" customHeight="1" x14ac:dyDescent="0.2">
      <c r="A27" s="16"/>
      <c r="B27" s="224">
        <v>13</v>
      </c>
      <c r="C27" s="555" t="s">
        <v>204</v>
      </c>
      <c r="D27" s="543"/>
      <c r="E27" s="227">
        <f>SUM(E23:E26)</f>
        <v>53939938.209999993</v>
      </c>
      <c r="F27" s="228">
        <f>SUM(F23:F26)</f>
        <v>68309809.778748259</v>
      </c>
      <c r="G27" s="229">
        <f>F27-E27</f>
        <v>14369871.568748266</v>
      </c>
      <c r="H27" s="165">
        <f t="shared" si="1"/>
        <v>0.26640504319458447</v>
      </c>
      <c r="I27" s="17"/>
      <c r="J27" s="211"/>
      <c r="K27" s="223"/>
      <c r="L27" s="223"/>
      <c r="M27" s="191"/>
      <c r="N27" s="191"/>
      <c r="O27" s="191"/>
      <c r="P27" s="191"/>
      <c r="Q27" s="191"/>
      <c r="R27" s="191"/>
    </row>
    <row r="28" spans="1:18" s="16" customFormat="1" ht="6.75" customHeight="1" thickBot="1" x14ac:dyDescent="0.25">
      <c r="B28" s="51"/>
      <c r="C28" s="340"/>
      <c r="D28" s="340"/>
      <c r="E28" s="52"/>
      <c r="F28" s="52"/>
      <c r="G28" s="52"/>
      <c r="H28" s="53"/>
      <c r="I28" s="17"/>
      <c r="J28" s="20"/>
      <c r="K28" s="220"/>
      <c r="L28" s="20"/>
      <c r="M28" s="20"/>
      <c r="N28" s="21"/>
    </row>
    <row r="29" spans="1:18" s="21" customFormat="1" ht="15.75" customHeight="1" x14ac:dyDescent="0.2">
      <c r="A29" s="16"/>
      <c r="B29" s="536" t="s">
        <v>49</v>
      </c>
      <c r="C29" s="537"/>
      <c r="D29" s="537"/>
      <c r="E29" s="537"/>
      <c r="F29" s="537"/>
      <c r="G29" s="537"/>
      <c r="H29" s="538"/>
      <c r="I29" s="17"/>
      <c r="J29" s="20"/>
      <c r="K29" s="220"/>
      <c r="L29" s="20"/>
      <c r="M29" s="20"/>
    </row>
    <row r="30" spans="1:18" s="22" customFormat="1" ht="14.25" customHeight="1" x14ac:dyDescent="0.2">
      <c r="B30" s="549" t="s">
        <v>46</v>
      </c>
      <c r="C30" s="500" t="s">
        <v>47</v>
      </c>
      <c r="D30" s="500"/>
      <c r="E30" s="550" t="str">
        <f>E13</f>
        <v>Select Previous Cost Estimate</v>
      </c>
      <c r="F30" s="500" t="s">
        <v>103</v>
      </c>
      <c r="G30" s="533" t="s">
        <v>51</v>
      </c>
      <c r="H30" s="534"/>
      <c r="I30" s="23"/>
      <c r="J30" s="202"/>
      <c r="K30" s="221"/>
      <c r="L30" s="202"/>
      <c r="M30" s="202"/>
      <c r="N30" s="24"/>
    </row>
    <row r="31" spans="1:18" s="19" customFormat="1" ht="32.450000000000003" customHeight="1" x14ac:dyDescent="0.2">
      <c r="A31" s="18"/>
      <c r="B31" s="549"/>
      <c r="C31" s="500"/>
      <c r="D31" s="500"/>
      <c r="E31" s="550"/>
      <c r="F31" s="500"/>
      <c r="G31" s="68" t="s">
        <v>36</v>
      </c>
      <c r="H31" s="69" t="s">
        <v>12</v>
      </c>
      <c r="I31" s="18"/>
      <c r="K31" s="222"/>
    </row>
    <row r="32" spans="1:18" s="21" customFormat="1" ht="15" customHeight="1" x14ac:dyDescent="0.2">
      <c r="A32" s="16"/>
      <c r="B32" s="50">
        <v>1</v>
      </c>
      <c r="C32" s="539" t="s">
        <v>50</v>
      </c>
      <c r="D32" s="539"/>
      <c r="E32" s="160">
        <v>24</v>
      </c>
      <c r="F32" s="59">
        <f>SUM('Cost Estimate'!K28:L28)</f>
        <v>24</v>
      </c>
      <c r="G32" s="44">
        <f>F32-E32</f>
        <v>0</v>
      </c>
      <c r="H32" s="165">
        <f>IF(E32,G32/E32,0)</f>
        <v>0</v>
      </c>
      <c r="I32" s="17"/>
      <c r="J32" s="211" t="s">
        <v>199</v>
      </c>
      <c r="K32" s="220"/>
      <c r="L32" s="20"/>
      <c r="M32" s="20"/>
    </row>
    <row r="33" spans="1:13" s="21" customFormat="1" ht="6.75" customHeight="1" thickBot="1" x14ac:dyDescent="0.25">
      <c r="A33" s="16"/>
      <c r="B33" s="54"/>
      <c r="C33" s="4"/>
      <c r="D33" s="4"/>
      <c r="E33" s="52"/>
      <c r="F33" s="52"/>
      <c r="G33" s="52"/>
      <c r="H33" s="53"/>
      <c r="I33" s="17"/>
      <c r="J33" s="20"/>
      <c r="K33" s="220"/>
      <c r="L33" s="20"/>
      <c r="M33" s="20"/>
    </row>
    <row r="34" spans="1:13" s="21" customFormat="1" ht="6.75" customHeight="1" x14ac:dyDescent="0.2">
      <c r="A34" s="16"/>
      <c r="B34" s="55"/>
      <c r="C34" s="10"/>
      <c r="D34" s="10"/>
      <c r="E34" s="56"/>
      <c r="F34" s="56"/>
      <c r="G34" s="56"/>
      <c r="H34" s="57"/>
      <c r="I34" s="17"/>
      <c r="J34" s="20"/>
      <c r="K34" s="220"/>
      <c r="L34" s="20"/>
      <c r="M34" s="20"/>
    </row>
    <row r="35" spans="1:13" s="21" customFormat="1" ht="12.75" x14ac:dyDescent="0.2">
      <c r="A35" s="16"/>
      <c r="B35" s="37" t="s">
        <v>45</v>
      </c>
      <c r="C35" s="9"/>
      <c r="D35" s="9"/>
      <c r="E35" s="38"/>
      <c r="F35" s="38"/>
      <c r="G35" s="38"/>
      <c r="H35" s="39"/>
      <c r="I35" s="17"/>
      <c r="J35" s="20"/>
      <c r="K35" s="220"/>
      <c r="L35" s="20"/>
      <c r="M35" s="20"/>
    </row>
    <row r="36" spans="1:13" s="21" customFormat="1" ht="30" customHeight="1" x14ac:dyDescent="0.2">
      <c r="A36" s="16"/>
      <c r="B36" s="547" t="s">
        <v>89</v>
      </c>
      <c r="C36" s="331"/>
      <c r="D36" s="331"/>
      <c r="E36" s="331"/>
      <c r="F36" s="331"/>
      <c r="G36" s="331"/>
      <c r="H36" s="548"/>
      <c r="I36" s="17"/>
      <c r="J36" s="20"/>
      <c r="K36" s="220"/>
      <c r="L36" s="20"/>
      <c r="M36" s="20"/>
    </row>
    <row r="37" spans="1:13" s="21" customFormat="1" ht="15" customHeight="1" x14ac:dyDescent="0.2">
      <c r="A37" s="16"/>
      <c r="B37" s="551" t="s">
        <v>218</v>
      </c>
      <c r="C37" s="552"/>
      <c r="D37" s="552"/>
      <c r="E37" s="552"/>
      <c r="F37" s="552"/>
      <c r="G37" s="552"/>
      <c r="H37" s="553"/>
      <c r="I37" s="17"/>
      <c r="J37" s="211" t="s">
        <v>200</v>
      </c>
      <c r="K37" s="220"/>
      <c r="L37" s="20"/>
      <c r="M37" s="20"/>
    </row>
    <row r="38" spans="1:13" s="21" customFormat="1" ht="15" customHeight="1" x14ac:dyDescent="0.2">
      <c r="A38" s="16"/>
      <c r="B38" s="551"/>
      <c r="C38" s="552"/>
      <c r="D38" s="552"/>
      <c r="E38" s="552"/>
      <c r="F38" s="552"/>
      <c r="G38" s="552"/>
      <c r="H38" s="553"/>
      <c r="I38" s="17"/>
      <c r="J38" s="20"/>
      <c r="K38" s="220"/>
      <c r="L38" s="20"/>
      <c r="M38" s="20"/>
    </row>
    <row r="39" spans="1:13" s="21" customFormat="1" ht="15" customHeight="1" x14ac:dyDescent="0.2">
      <c r="A39" s="16"/>
      <c r="B39" s="551"/>
      <c r="C39" s="552"/>
      <c r="D39" s="552"/>
      <c r="E39" s="552"/>
      <c r="F39" s="552"/>
      <c r="G39" s="552"/>
      <c r="H39" s="553"/>
      <c r="I39" s="17"/>
      <c r="J39" s="20"/>
      <c r="K39" s="220"/>
      <c r="L39" s="20"/>
      <c r="M39" s="20"/>
    </row>
    <row r="40" spans="1:13" s="21" customFormat="1" ht="15" customHeight="1" x14ac:dyDescent="0.2">
      <c r="A40" s="16"/>
      <c r="B40" s="551"/>
      <c r="C40" s="552"/>
      <c r="D40" s="552"/>
      <c r="E40" s="552"/>
      <c r="F40" s="552"/>
      <c r="G40" s="552"/>
      <c r="H40" s="553"/>
      <c r="I40" s="17"/>
      <c r="J40" s="20"/>
      <c r="K40" s="220"/>
      <c r="L40" s="20"/>
      <c r="M40" s="20"/>
    </row>
    <row r="41" spans="1:13" s="21" customFormat="1" ht="15" customHeight="1" x14ac:dyDescent="0.2">
      <c r="A41" s="16"/>
      <c r="B41" s="551"/>
      <c r="C41" s="552"/>
      <c r="D41" s="552"/>
      <c r="E41" s="552"/>
      <c r="F41" s="552"/>
      <c r="G41" s="552"/>
      <c r="H41" s="553"/>
      <c r="I41" s="17"/>
      <c r="J41" s="20"/>
      <c r="K41" s="220"/>
      <c r="L41" s="20"/>
      <c r="M41" s="20"/>
    </row>
    <row r="42" spans="1:13" s="21" customFormat="1" ht="15" customHeight="1" x14ac:dyDescent="0.2">
      <c r="A42" s="16"/>
      <c r="B42" s="551"/>
      <c r="C42" s="552"/>
      <c r="D42" s="552"/>
      <c r="E42" s="552"/>
      <c r="F42" s="552"/>
      <c r="G42" s="552"/>
      <c r="H42" s="553"/>
      <c r="I42" s="17"/>
      <c r="J42" s="20"/>
      <c r="K42" s="220"/>
      <c r="L42" s="20"/>
      <c r="M42" s="20"/>
    </row>
    <row r="43" spans="1:13" s="21" customFormat="1" ht="15" customHeight="1" x14ac:dyDescent="0.2">
      <c r="A43" s="16"/>
      <c r="B43" s="551"/>
      <c r="C43" s="552"/>
      <c r="D43" s="552"/>
      <c r="E43" s="552"/>
      <c r="F43" s="552"/>
      <c r="G43" s="552"/>
      <c r="H43" s="553"/>
      <c r="I43" s="17"/>
      <c r="J43" s="20"/>
      <c r="K43" s="220"/>
      <c r="L43" s="20"/>
      <c r="M43" s="20"/>
    </row>
    <row r="44" spans="1:13" s="21" customFormat="1" ht="15" customHeight="1" x14ac:dyDescent="0.2">
      <c r="A44" s="16"/>
      <c r="B44" s="551"/>
      <c r="C44" s="552"/>
      <c r="D44" s="552"/>
      <c r="E44" s="552"/>
      <c r="F44" s="552"/>
      <c r="G44" s="552"/>
      <c r="H44" s="553"/>
      <c r="I44" s="17"/>
      <c r="J44" s="20"/>
      <c r="K44" s="220"/>
      <c r="L44" s="20"/>
      <c r="M44" s="20"/>
    </row>
    <row r="45" spans="1:13" s="21" customFormat="1" ht="15" customHeight="1" x14ac:dyDescent="0.2">
      <c r="A45" s="16"/>
      <c r="B45" s="551"/>
      <c r="C45" s="552"/>
      <c r="D45" s="552"/>
      <c r="E45" s="552"/>
      <c r="F45" s="552"/>
      <c r="G45" s="552"/>
      <c r="H45" s="553"/>
      <c r="I45" s="17"/>
      <c r="J45" s="20"/>
      <c r="K45" s="220"/>
      <c r="L45" s="20"/>
      <c r="M45" s="20"/>
    </row>
    <row r="46" spans="1:13" s="21" customFormat="1" ht="15" customHeight="1" x14ac:dyDescent="0.2">
      <c r="A46" s="16"/>
      <c r="B46" s="551"/>
      <c r="C46" s="552"/>
      <c r="D46" s="552"/>
      <c r="E46" s="552"/>
      <c r="F46" s="552"/>
      <c r="G46" s="552"/>
      <c r="H46" s="553"/>
      <c r="I46" s="17"/>
      <c r="J46" s="20"/>
      <c r="K46" s="220"/>
      <c r="L46" s="20"/>
      <c r="M46" s="20"/>
    </row>
    <row r="47" spans="1:13" s="21" customFormat="1" ht="15" customHeight="1" x14ac:dyDescent="0.2">
      <c r="A47" s="16"/>
      <c r="B47" s="551"/>
      <c r="C47" s="552"/>
      <c r="D47" s="552"/>
      <c r="E47" s="552"/>
      <c r="F47" s="552"/>
      <c r="G47" s="552"/>
      <c r="H47" s="553"/>
      <c r="I47" s="17"/>
      <c r="J47" s="20"/>
      <c r="K47" s="220"/>
      <c r="L47" s="20"/>
      <c r="M47" s="20"/>
    </row>
    <row r="48" spans="1:13" s="21" customFormat="1" ht="15" customHeight="1" x14ac:dyDescent="0.2">
      <c r="A48" s="16"/>
      <c r="B48" s="551"/>
      <c r="C48" s="552"/>
      <c r="D48" s="552"/>
      <c r="E48" s="552"/>
      <c r="F48" s="552"/>
      <c r="G48" s="552"/>
      <c r="H48" s="553"/>
      <c r="I48" s="17"/>
      <c r="J48" s="20"/>
      <c r="K48" s="220"/>
      <c r="L48" s="20"/>
      <c r="M48" s="20"/>
    </row>
    <row r="49" spans="1:15" s="16" customFormat="1" ht="15.75" customHeight="1" thickBot="1" x14ac:dyDescent="0.25">
      <c r="B49" s="551"/>
      <c r="C49" s="552"/>
      <c r="D49" s="552"/>
      <c r="E49" s="552"/>
      <c r="F49" s="552"/>
      <c r="G49" s="552"/>
      <c r="H49" s="553"/>
      <c r="I49" s="17"/>
      <c r="J49" s="20"/>
      <c r="K49" s="220"/>
      <c r="L49" s="20"/>
      <c r="M49" s="20"/>
      <c r="N49" s="21"/>
    </row>
    <row r="50" spans="1:15" s="21" customFormat="1" ht="6.75" customHeight="1" thickBot="1" x14ac:dyDescent="0.25">
      <c r="A50" s="16"/>
      <c r="B50" s="29"/>
      <c r="C50" s="30"/>
      <c r="D50" s="30"/>
      <c r="E50" s="30"/>
      <c r="F50" s="30"/>
      <c r="G50" s="30"/>
      <c r="H50" s="31"/>
      <c r="I50" s="17"/>
      <c r="J50" s="20"/>
      <c r="K50" s="220"/>
      <c r="L50" s="20"/>
      <c r="M50" s="20"/>
    </row>
    <row r="51" spans="1:15" s="24" customFormat="1" ht="12.75" x14ac:dyDescent="0.2">
      <c r="A51" s="22"/>
      <c r="B51" s="66" t="s">
        <v>73</v>
      </c>
      <c r="C51" s="535" t="s">
        <v>3</v>
      </c>
      <c r="D51" s="535"/>
      <c r="E51" s="535"/>
      <c r="F51" s="28" t="s">
        <v>39</v>
      </c>
      <c r="G51" s="28" t="s">
        <v>40</v>
      </c>
      <c r="H51" s="67" t="s">
        <v>6</v>
      </c>
      <c r="I51" s="23"/>
      <c r="J51" s="202"/>
      <c r="K51" s="221"/>
      <c r="L51" s="202"/>
      <c r="M51" s="202"/>
    </row>
    <row r="52" spans="1:15" s="21" customFormat="1" ht="15" customHeight="1" x14ac:dyDescent="0.2">
      <c r="A52" s="16"/>
      <c r="B52" s="157"/>
      <c r="C52" s="531"/>
      <c r="D52" s="531"/>
      <c r="E52" s="531"/>
      <c r="F52" s="158" t="s">
        <v>178</v>
      </c>
      <c r="G52" s="158" t="s">
        <v>179</v>
      </c>
      <c r="H52" s="159">
        <v>43253</v>
      </c>
      <c r="I52" s="17"/>
      <c r="J52" s="247" t="s">
        <v>180</v>
      </c>
      <c r="K52" s="248"/>
      <c r="L52" s="248"/>
      <c r="M52" s="248"/>
      <c r="N52" s="248"/>
      <c r="O52" s="248"/>
    </row>
    <row r="53" spans="1:15" s="21" customFormat="1" ht="13.5" thickBot="1" x14ac:dyDescent="0.25">
      <c r="A53" s="16"/>
      <c r="B53" s="161"/>
      <c r="C53" s="546"/>
      <c r="D53" s="546"/>
      <c r="E53" s="546"/>
      <c r="F53" s="162"/>
      <c r="G53" s="162"/>
      <c r="H53" s="163"/>
      <c r="I53" s="17"/>
      <c r="J53" s="20"/>
      <c r="K53" s="220"/>
      <c r="L53" s="20"/>
      <c r="M53" s="20"/>
    </row>
    <row r="54" spans="1:15" s="21" customFormat="1" ht="6.75" customHeight="1" x14ac:dyDescent="0.2">
      <c r="A54" s="16"/>
      <c r="B54" s="17"/>
      <c r="C54" s="17"/>
      <c r="D54" s="17"/>
      <c r="E54" s="17"/>
      <c r="F54" s="17"/>
      <c r="G54" s="17"/>
      <c r="H54" s="17"/>
      <c r="I54" s="17"/>
      <c r="J54" s="20"/>
      <c r="K54" s="220"/>
      <c r="L54" s="20"/>
      <c r="M54" s="20"/>
    </row>
    <row r="55" spans="1:15" s="21" customFormat="1" ht="15" customHeight="1" x14ac:dyDescent="0.2">
      <c r="A55" s="16"/>
      <c r="B55" s="20"/>
      <c r="C55" s="20"/>
      <c r="D55" s="20"/>
      <c r="E55" s="20"/>
      <c r="F55" s="20"/>
      <c r="G55" s="20"/>
      <c r="H55" s="20"/>
      <c r="I55" s="17"/>
      <c r="J55" s="20"/>
      <c r="K55" s="220"/>
      <c r="L55" s="20"/>
      <c r="M55" s="20"/>
    </row>
  </sheetData>
  <sheetProtection algorithmName="SHA-512" hashValue="pQnA53OVb3/iyFTJ6AzU5deZanfsgMzgM1YZNNkjOreoSJLGH+6L3Ta2OjckIJkUudvoOtHQoyRfU2Bmua6zsg==" saltValue="scShRCH7urZeUKBNn+rLGQ==" spinCount="100000" sheet="1" selectLockedCells="1"/>
  <mergeCells count="36">
    <mergeCell ref="M6:R6"/>
    <mergeCell ref="C53:E53"/>
    <mergeCell ref="B36:H36"/>
    <mergeCell ref="B13:B14"/>
    <mergeCell ref="B30:B31"/>
    <mergeCell ref="C30:D31"/>
    <mergeCell ref="E30:E31"/>
    <mergeCell ref="C16:D16"/>
    <mergeCell ref="C15:D15"/>
    <mergeCell ref="B37:H49"/>
    <mergeCell ref="F13:F14"/>
    <mergeCell ref="E13:E14"/>
    <mergeCell ref="C32:D32"/>
    <mergeCell ref="C19:D19"/>
    <mergeCell ref="C21:D21"/>
    <mergeCell ref="C27:D27"/>
    <mergeCell ref="B3:H6"/>
    <mergeCell ref="C20:D20"/>
    <mergeCell ref="C18:D18"/>
    <mergeCell ref="C17:D17"/>
    <mergeCell ref="C28:D28"/>
    <mergeCell ref="C23:D23"/>
    <mergeCell ref="C13:D14"/>
    <mergeCell ref="D9:H9"/>
    <mergeCell ref="D7:H7"/>
    <mergeCell ref="B9:C9"/>
    <mergeCell ref="C26:D26"/>
    <mergeCell ref="B7:C7"/>
    <mergeCell ref="C22:D22"/>
    <mergeCell ref="G30:H30"/>
    <mergeCell ref="G13:H13"/>
    <mergeCell ref="J52:O52"/>
    <mergeCell ref="C51:E51"/>
    <mergeCell ref="C52:E52"/>
    <mergeCell ref="F30:F31"/>
    <mergeCell ref="B29:H29"/>
  </mergeCells>
  <dataValidations count="1">
    <dataValidation type="list" allowBlank="1" showInputMessage="1" showErrorMessage="1" sqref="E13:E14">
      <formula1>$K$13:$K$15</formula1>
    </dataValidation>
  </dataValidations>
  <pageMargins left="0" right="0" top="0" bottom="0" header="0" footer="0"/>
  <pageSetup paperSize="8" scale="81" orientation="landscape"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Cost Estimate</vt:lpstr>
      <vt:lpstr>PCD Summary</vt:lpstr>
      <vt:lpstr>Assumptions</vt:lpstr>
      <vt:lpstr>Expenditure Profile</vt:lpstr>
      <vt:lpstr>Estimate Comparisons</vt:lpstr>
      <vt:lpstr>Assumptions!Print_Area</vt:lpstr>
      <vt:lpstr>'Cost Estimate'!Print_Area</vt:lpstr>
      <vt:lpstr>'Estimate Comparisons'!Print_Area</vt:lpstr>
      <vt:lpstr>'Expenditure Profile'!Print_Area</vt:lpstr>
      <vt:lpstr>'PCD Summary'!Print_Area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Patricia Kelly</dc:creator>
  <cp:lastModifiedBy>Ollie Fallon</cp:lastModifiedBy>
  <cp:lastPrinted>2022-11-23T14:18:57Z</cp:lastPrinted>
  <dcterms:created xsi:type="dcterms:W3CDTF">2018-09-18T07:45:14Z</dcterms:created>
  <dcterms:modified xsi:type="dcterms:W3CDTF">2023-02-24T11:45:17Z</dcterms:modified>
</cp:coreProperties>
</file>