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llie.fallon\Desktop\Band Tempaltes\Band 2 Worked Examples_221207 (CKBS Reviewed)\Phase 6 - Construction &amp; Implementation\"/>
    </mc:Choice>
  </mc:AlternateContent>
  <bookViews>
    <workbookView xWindow="0" yWindow="0" windowWidth="28800" windowHeight="11100"/>
  </bookViews>
  <sheets>
    <sheet name="Final Account Report" sheetId="12" r:id="rId1"/>
    <sheet name="PCD Summary" sheetId="14" r:id="rId2"/>
    <sheet name="Expenditure Profile" sheetId="13" r:id="rId3"/>
    <sheet name="Comparison" sheetId="9" r:id="rId4"/>
  </sheets>
  <definedNames>
    <definedName name="_xlnm.Print_Area" localSheetId="3">Comparison!$B$1:$Y$55</definedName>
    <definedName name="_xlnm.Print_Area" localSheetId="2">'Expenditure Profile'!$B$1:$AC$66</definedName>
    <definedName name="_xlnm.Print_Area" localSheetId="0">'Final Account Report'!$B$1:$AC$104</definedName>
    <definedName name="_xlnm.Print_Area" localSheetId="1">'PCD Summary'!$A$1:$AB$37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5" i="12" l="1"/>
  <c r="K92" i="12"/>
  <c r="H25" i="9"/>
  <c r="G20" i="9"/>
  <c r="H20" i="9" s="1"/>
  <c r="E22" i="9"/>
  <c r="E26" i="9" s="1"/>
  <c r="I23" i="14"/>
  <c r="I22" i="14"/>
  <c r="I21" i="14"/>
  <c r="I20" i="14"/>
  <c r="I19" i="14"/>
  <c r="I18" i="14"/>
  <c r="I17" i="14"/>
  <c r="K56" i="12"/>
  <c r="I24" i="14" s="1"/>
  <c r="J24" i="14" s="1"/>
  <c r="G19" i="9" l="1"/>
  <c r="G18" i="9"/>
  <c r="J12" i="14"/>
  <c r="J10" i="14"/>
  <c r="D14" i="14"/>
  <c r="D12" i="14"/>
  <c r="D10" i="14"/>
  <c r="D8" i="14"/>
  <c r="J23" i="14" l="1"/>
  <c r="J21" i="14"/>
  <c r="J20" i="14"/>
  <c r="J19" i="14"/>
  <c r="J18" i="14"/>
  <c r="J17" i="14"/>
  <c r="K58" i="12" l="1"/>
  <c r="K66" i="12" s="1"/>
  <c r="F15" i="9" s="1"/>
  <c r="G15" i="9" s="1"/>
  <c r="K83" i="12"/>
  <c r="F21" i="9" s="1"/>
  <c r="G21" i="9" s="1"/>
  <c r="K69" i="12"/>
  <c r="H21" i="9"/>
  <c r="H19" i="9"/>
  <c r="H18" i="9"/>
  <c r="H16" i="9"/>
  <c r="F95" i="12"/>
  <c r="D9" i="9" l="1"/>
  <c r="D7" i="9"/>
  <c r="E9" i="13"/>
  <c r="E7" i="13"/>
  <c r="F32" i="9" l="1"/>
  <c r="G32" i="9" s="1"/>
  <c r="H32" i="9" s="1"/>
  <c r="F16" i="9"/>
  <c r="G16" i="9" s="1"/>
  <c r="F14" i="9"/>
  <c r="G14" i="9" s="1"/>
  <c r="H15" i="9" l="1"/>
  <c r="K89" i="12"/>
  <c r="J88" i="12"/>
  <c r="J87" i="12"/>
  <c r="K87" i="12" s="1"/>
  <c r="J28" i="14" l="1"/>
  <c r="F23" i="9"/>
  <c r="G23" i="9" s="1"/>
  <c r="H23" i="9" s="1"/>
  <c r="F25" i="9"/>
  <c r="G25" i="9" s="1"/>
  <c r="J30" i="14"/>
  <c r="E13" i="13"/>
  <c r="K88" i="12" l="1"/>
  <c r="J29" i="14" l="1"/>
  <c r="F24" i="9"/>
  <c r="G24" i="9" s="1"/>
  <c r="H24" i="9" s="1"/>
  <c r="K78" i="12"/>
  <c r="I25" i="14" s="1"/>
  <c r="J25" i="14" s="1"/>
  <c r="H14" i="9"/>
  <c r="F17" i="9" l="1"/>
  <c r="G17" i="9" s="1"/>
  <c r="H17" i="9" s="1"/>
  <c r="J22" i="14"/>
  <c r="J27" i="14" s="1"/>
  <c r="J32" i="14" l="1"/>
  <c r="K95" i="12"/>
  <c r="F22" i="9"/>
  <c r="F26" i="9" s="1"/>
  <c r="G26" i="9" s="1"/>
  <c r="H26" i="9" s="1"/>
  <c r="K18" i="13"/>
  <c r="K19" i="13" s="1"/>
  <c r="K20" i="13" s="1"/>
  <c r="G18" i="13"/>
  <c r="G19" i="13" s="1"/>
  <c r="G20" i="13" s="1"/>
  <c r="G21" i="13" s="1"/>
  <c r="G22" i="13" s="1"/>
  <c r="G23" i="13" s="1"/>
  <c r="G24" i="13" s="1"/>
  <c r="G25" i="13" s="1"/>
  <c r="G26" i="13" s="1"/>
  <c r="G27" i="13" s="1"/>
  <c r="G28" i="13" s="1"/>
  <c r="G29" i="13" s="1"/>
  <c r="G30" i="13" s="1"/>
  <c r="G31" i="13" s="1"/>
  <c r="G32" i="13" s="1"/>
  <c r="G33" i="13" s="1"/>
  <c r="K21" i="13" l="1"/>
  <c r="K22" i="13" s="1"/>
  <c r="K23" i="13" s="1"/>
  <c r="K24" i="13" s="1"/>
  <c r="K25" i="13" s="1"/>
  <c r="K26" i="13" s="1"/>
  <c r="K27" i="13" s="1"/>
  <c r="K28" i="13" s="1"/>
  <c r="K29" i="13" s="1"/>
  <c r="K30" i="13" s="1"/>
  <c r="K31" i="13" s="1"/>
  <c r="K32" i="13" s="1"/>
  <c r="K33" i="13" s="1"/>
  <c r="K96" i="12"/>
  <c r="E11" i="13"/>
  <c r="G22" i="9"/>
  <c r="H22" i="9" s="1"/>
</calcChain>
</file>

<file path=xl/sharedStrings.xml><?xml version="1.0" encoding="utf-8"?>
<sst xmlns="http://schemas.openxmlformats.org/spreadsheetml/2006/main" count="304" uniqueCount="203">
  <si>
    <t xml:space="preserve">Sponsoring Agency: </t>
  </si>
  <si>
    <t xml:space="preserve">Description </t>
  </si>
  <si>
    <t>Revision</t>
  </si>
  <si>
    <t xml:space="preserve">Title </t>
  </si>
  <si>
    <t>Prepared By</t>
  </si>
  <si>
    <t>Checked By</t>
  </si>
  <si>
    <t>Issue Date</t>
  </si>
  <si>
    <t xml:space="preserve">Project Title: </t>
  </si>
  <si>
    <t xml:space="preserve">Construction Costs </t>
  </si>
  <si>
    <t xml:space="preserve">Ref </t>
  </si>
  <si>
    <t>%</t>
  </si>
  <si>
    <t xml:space="preserve">Land and Property Costs </t>
  </si>
  <si>
    <t>Km</t>
  </si>
  <si>
    <t xml:space="preserve">Preparation and Administration Costs </t>
  </si>
  <si>
    <t xml:space="preserve">Project Information </t>
  </si>
  <si>
    <t>Mainline Cross-Section Type:</t>
  </si>
  <si>
    <t>Location:</t>
  </si>
  <si>
    <t>Total Mainline Width (m):</t>
  </si>
  <si>
    <t>Total Mainline Length (m):</t>
  </si>
  <si>
    <t xml:space="preserve">Mainline Length </t>
  </si>
  <si>
    <t xml:space="preserve">Risk </t>
  </si>
  <si>
    <t xml:space="preserve">Year 1 </t>
  </si>
  <si>
    <t>Q1</t>
  </si>
  <si>
    <t>Q2</t>
  </si>
  <si>
    <t>Q3</t>
  </si>
  <si>
    <t>Q4</t>
  </si>
  <si>
    <t>Year 4</t>
  </si>
  <si>
    <t>Year 3</t>
  </si>
  <si>
    <t>Year 2</t>
  </si>
  <si>
    <t xml:space="preserve">Year </t>
  </si>
  <si>
    <t xml:space="preserve">Quarter </t>
  </si>
  <si>
    <t>Total Quarterly Expenditure 
(€)</t>
  </si>
  <si>
    <t>Prepared by</t>
  </si>
  <si>
    <t>Checked by</t>
  </si>
  <si>
    <t xml:space="preserve">Note: </t>
  </si>
  <si>
    <t xml:space="preserve">Site Clearance </t>
  </si>
  <si>
    <t xml:space="preserve">Fencing </t>
  </si>
  <si>
    <t xml:space="preserve">Earthworks </t>
  </si>
  <si>
    <t xml:space="preserve">Drainage </t>
  </si>
  <si>
    <t xml:space="preserve">Pavements </t>
  </si>
  <si>
    <t xml:space="preserve">Kerbing &amp; Footways </t>
  </si>
  <si>
    <t xml:space="preserve">Commentary on Variances </t>
  </si>
  <si>
    <t>Ref</t>
  </si>
  <si>
    <t>Item</t>
  </si>
  <si>
    <t>€</t>
  </si>
  <si>
    <t xml:space="preserve">Programme Comparison </t>
  </si>
  <si>
    <t xml:space="preserve">Anticipated Programme Duration </t>
  </si>
  <si>
    <t>Preparation and Administration Costs</t>
  </si>
  <si>
    <t xml:space="preserve">Average Link / Side Road Width (m): </t>
  </si>
  <si>
    <t>Cyclepath Included (Y/N):</t>
  </si>
  <si>
    <t>Footway Included (Y/N):</t>
  </si>
  <si>
    <t>Hardstrip Included (Y/N):</t>
  </si>
  <si>
    <t>Total Link / Side Road Length (m):</t>
  </si>
  <si>
    <t>Central Reserve Included (Y/N):</t>
  </si>
  <si>
    <t xml:space="preserve">Garden Ground </t>
  </si>
  <si>
    <t xml:space="preserve">Amenity Land / Open Space </t>
  </si>
  <si>
    <t xml:space="preserve">Properties </t>
  </si>
  <si>
    <t xml:space="preserve">Preparation and Administration </t>
  </si>
  <si>
    <t xml:space="preserve">Sub-Total D - Land and Property Costs </t>
  </si>
  <si>
    <t xml:space="preserve">Safety Barriers </t>
  </si>
  <si>
    <t xml:space="preserve">Traffic Signs and Road Marking </t>
  </si>
  <si>
    <t>Months</t>
  </si>
  <si>
    <t>Heritage Contracts</t>
  </si>
  <si>
    <t>Utilities Contracts</t>
  </si>
  <si>
    <t>Archaeological Contracts</t>
  </si>
  <si>
    <t>1.10</t>
  </si>
  <si>
    <t>1.11</t>
  </si>
  <si>
    <t>1.12</t>
  </si>
  <si>
    <t>1.13</t>
  </si>
  <si>
    <t>1.14</t>
  </si>
  <si>
    <t>1.15</t>
  </si>
  <si>
    <t>Final Account Report Template</t>
  </si>
  <si>
    <t>Start Date:</t>
  </si>
  <si>
    <t>Construction Duration (Months):</t>
  </si>
  <si>
    <t>Future Costs</t>
  </si>
  <si>
    <t>Add Potential Future Costs</t>
  </si>
  <si>
    <t>Total Final Account Value Exclusive of VAT</t>
  </si>
  <si>
    <t xml:space="preserve">Total Final Account Value Inclusive of VAT </t>
  </si>
  <si>
    <t>Final Account (€)</t>
  </si>
  <si>
    <t>Total Final Account Value:</t>
  </si>
  <si>
    <t xml:space="preserve">Actual Programme Duration: </t>
  </si>
  <si>
    <t xml:space="preserve">Years and quarters stated are for illustrative purposes only. Please amend to suit the project duration. 
Expenditure Profile must be demonstrated quarterly unless otherwise agreed with NTA. </t>
  </si>
  <si>
    <t>Actual Programme Duration (months)</t>
  </si>
  <si>
    <t>Expenditure Profile - Actual and Previously Forecasted</t>
  </si>
  <si>
    <t>Sub-Total E - Future Costs</t>
  </si>
  <si>
    <t xml:space="preserve">Traffic Management Related Costs </t>
  </si>
  <si>
    <t xml:space="preserve">Sub-Total C - Traffic Management Related Costs </t>
  </si>
  <si>
    <t>Contingency</t>
  </si>
  <si>
    <t>Y</t>
  </si>
  <si>
    <t>N</t>
  </si>
  <si>
    <r>
      <t xml:space="preserve">Enabling Works Costs </t>
    </r>
    <r>
      <rPr>
        <i/>
        <sz val="10"/>
        <color theme="0" tint="-0.34998626667073579"/>
        <rFont val="Lucida Sans"/>
        <family val="2"/>
      </rPr>
      <t xml:space="preserve">(Please provide supplementary information giving detail of costs)   </t>
    </r>
  </si>
  <si>
    <r>
      <t xml:space="preserve">VAT </t>
    </r>
    <r>
      <rPr>
        <i/>
        <sz val="10"/>
        <rFont val="Lucida Sans"/>
        <family val="2"/>
      </rPr>
      <t>on Construction Costs and Traffic Management Related Costs</t>
    </r>
  </si>
  <si>
    <r>
      <t xml:space="preserve">VAT </t>
    </r>
    <r>
      <rPr>
        <i/>
        <sz val="10"/>
        <rFont val="Lucida Sans"/>
        <family val="2"/>
      </rPr>
      <t>on Preparation and Administration Costs</t>
    </r>
  </si>
  <si>
    <t>Sub-Total B - Preparation and Administration Costs</t>
  </si>
  <si>
    <t xml:space="preserve">Rate Per Km (Excluding VAT) </t>
  </si>
  <si>
    <t xml:space="preserve">Project / Contract Code: </t>
  </si>
  <si>
    <t>Other Project Costs</t>
  </si>
  <si>
    <t>Site Investigation Contracts</t>
  </si>
  <si>
    <t>1.16</t>
  </si>
  <si>
    <t>1.17</t>
  </si>
  <si>
    <t>Industrial Development Land</t>
  </si>
  <si>
    <t>Residential Development Land / Urban</t>
  </si>
  <si>
    <t>Agricultural Ground</t>
  </si>
  <si>
    <t xml:space="preserve">https://www.revenue.ie/en/vat/vat-on-property-and-construction/vat-and-the-supply-of-property/index.aspx </t>
  </si>
  <si>
    <r>
      <t xml:space="preserve">VAT </t>
    </r>
    <r>
      <rPr>
        <i/>
        <sz val="10"/>
        <rFont val="Lucida Sans"/>
        <family val="2"/>
      </rPr>
      <t xml:space="preserve">on Land and Property </t>
    </r>
  </si>
  <si>
    <t>Prepared By (Individual/Organisation):</t>
  </si>
  <si>
    <t xml:space="preserve">Other Relevant Project Information: </t>
  </si>
  <si>
    <t>Project / Contract Code:</t>
  </si>
  <si>
    <t>Variance</t>
  </si>
  <si>
    <t xml:space="preserve">Estimate Comparison </t>
  </si>
  <si>
    <t>Road Lighting</t>
  </si>
  <si>
    <t>Structures (Including Structures Generally)</t>
  </si>
  <si>
    <t>Accommodation Works</t>
  </si>
  <si>
    <t xml:space="preserve">Works for Statutory Undertakers </t>
  </si>
  <si>
    <t>1.18</t>
  </si>
  <si>
    <t>1.19</t>
  </si>
  <si>
    <t>Landscaping &amp; Ecology</t>
  </si>
  <si>
    <t>Potential Future Costs</t>
  </si>
  <si>
    <t>Preliminaries including Site Compounds (excluding traffic management)</t>
  </si>
  <si>
    <t>Approving Authority:</t>
  </si>
  <si>
    <t>Sub-Total A - Project Base Costs</t>
  </si>
  <si>
    <t>Total Project Budget (€)</t>
  </si>
  <si>
    <t>Total Project Budget Programme Duration</t>
  </si>
  <si>
    <t>Cumulative Expenditure 
(€)</t>
  </si>
  <si>
    <t>Final Account</t>
  </si>
  <si>
    <r>
      <t xml:space="preserve">Main Contract(s) Costs </t>
    </r>
    <r>
      <rPr>
        <i/>
        <sz val="10"/>
        <color theme="0" tint="-0.34998626667073579"/>
        <rFont val="Lucida Sans"/>
        <family val="2"/>
      </rPr>
      <t xml:space="preserve">(Please provide supplementary information giving detail of costs)   </t>
    </r>
  </si>
  <si>
    <t>Total Project Cost</t>
  </si>
  <si>
    <t>Total Project Cost and Final Account Comparison</t>
  </si>
  <si>
    <t xml:space="preserve">If cost or programme durations vary by more than 10% or a value advised by the NTA from the Tender Project Cost (Phase 5) detailed substantiation justifying the reason for the variance shall be provided. </t>
  </si>
  <si>
    <t xml:space="preserve">Rate Per Km (Including VAT) </t>
  </si>
  <si>
    <t>2.1.1</t>
  </si>
  <si>
    <t>2.1.2</t>
  </si>
  <si>
    <t>2.1.3</t>
  </si>
  <si>
    <t>2.1.4</t>
  </si>
  <si>
    <t>2.1.5</t>
  </si>
  <si>
    <t>2.1.6</t>
  </si>
  <si>
    <t>2.1.7</t>
  </si>
  <si>
    <t>Scope &amp; Purpose</t>
  </si>
  <si>
    <t>Concept, Development &amp; Option Selection</t>
  </si>
  <si>
    <t>Preliminary Design</t>
  </si>
  <si>
    <t>Statutory Processes</t>
  </si>
  <si>
    <t>Detailed Design &amp; Procurement</t>
  </si>
  <si>
    <t>Construction &amp; Implementation</t>
  </si>
  <si>
    <t>Close Out &amp; Review</t>
  </si>
  <si>
    <t>Prepared By (Individual &amp; Organisation)</t>
  </si>
  <si>
    <t xml:space="preserve">Approving Authority: </t>
  </si>
  <si>
    <t>Sponsoring Agency:</t>
  </si>
  <si>
    <t xml:space="preserve">Scope &amp; Purpose        </t>
  </si>
  <si>
    <t xml:space="preserve">NOTE: </t>
  </si>
  <si>
    <t xml:space="preserve">Costs are reflective of costs at the base date stated above. 
Costs are considered to include allowances for overheads and profit. </t>
  </si>
  <si>
    <t xml:space="preserve">Project Control Document Summary </t>
  </si>
  <si>
    <t>PCD Summary</t>
  </si>
  <si>
    <t xml:space="preserve">Total (excluding VAT) </t>
  </si>
  <si>
    <t>Date Prepared:</t>
  </si>
  <si>
    <t xml:space="preserve">Date Prepared: </t>
  </si>
  <si>
    <t xml:space="preserve">For Band 2 &amp; 3 Projects the activity cost heads presented are the minimum expected for a linear road project and are to be proposed, discussed and agreed in writing with NTA prior to production of the cost estimate. </t>
  </si>
  <si>
    <t>NOTE: The information below will be auto-generated from the main cost estimate template to obtain the relevant totals in line with the seven costs heads required for inclusion within the project control document.</t>
  </si>
  <si>
    <t>Guidance Notes</t>
  </si>
  <si>
    <t>* All cells in purple - input is required</t>
  </si>
  <si>
    <t>Sponsoring Agency (SA) to list out the project title</t>
  </si>
  <si>
    <t>SA confirm the project code: SA to confirm who has prepared the document</t>
  </si>
  <si>
    <t xml:space="preserve">Approving authority is always NTA: Date application is submitted </t>
  </si>
  <si>
    <t>SA = local authority (or Irish Rail / Bus Éireann etc ...) submitting the application: Base date is the quarter period (Q1 = Jan / Feb / march: Q2 = Apr / May / June: Q3 = July / Aug / Sept: Q4 = Oct / Nov / Dec)</t>
  </si>
  <si>
    <t>Sally Gate - South Dublin Council</t>
  </si>
  <si>
    <t>R5 - Navan Road - Dublin</t>
  </si>
  <si>
    <t>NTA</t>
  </si>
  <si>
    <t>South Dublin</t>
  </si>
  <si>
    <t>Footpath</t>
  </si>
  <si>
    <t>*****</t>
  </si>
  <si>
    <t xml:space="preserve">Footpath &amp; Public Lighting </t>
  </si>
  <si>
    <t>Note, if N/A (included in construction costs) - leave blank</t>
  </si>
  <si>
    <t>No action required - the text is carried forward automatically from the Cost Estimate tab</t>
  </si>
  <si>
    <t>Sally Gate</t>
  </si>
  <si>
    <t>M Bunny</t>
  </si>
  <si>
    <t>SA to sign off (2 parties within their organisation)</t>
  </si>
  <si>
    <t>SA to confirm (figures are from the Preliminary Cost Estimate, form 014_B23)</t>
  </si>
  <si>
    <t>SA to confirm (figures are from the Total Project Cost Estimate, form 018_B23)</t>
  </si>
  <si>
    <t>SA to include here for Variations / Change Orders - agreed value</t>
  </si>
  <si>
    <t>13.5% VAT is applied to the construction estimate / Traffic MGT / inflation allowance / contingency allowance</t>
  </si>
  <si>
    <t>23% applies to preparation costs (design teams as an example): No VAT should be applied if design is in-house with the SA</t>
  </si>
  <si>
    <t>SA to note - certain VAT rules apply to land take - refer to the link in line C54 to determine if VAT is applicable to your project</t>
  </si>
  <si>
    <t>If costs are greater than 10% (increase from Preliminary Cost Estimate) - a detailed explanation is required by the SA</t>
  </si>
  <si>
    <t>S Gate</t>
  </si>
  <si>
    <t>Identify location - include co-ordinates if available: SA to confirm if cycle path included or not (select cell for dropdown)</t>
  </si>
  <si>
    <t xml:space="preserve">SA to confirm </t>
  </si>
  <si>
    <t>SA to confirm potential start on site (Quarter): SA to confirm estimated construction period</t>
  </si>
  <si>
    <t>SA to outline (brief) project scope of works</t>
  </si>
  <si>
    <t>SA to confirm cross section type: Overall road width to be confirmed by SA</t>
  </si>
  <si>
    <t>If N/A - leave blank</t>
  </si>
  <si>
    <t>SA to confirm elemental costs - as per contract award</t>
  </si>
  <si>
    <t>*** Figures are illustrative ***</t>
  </si>
  <si>
    <t>Add VAT @ 13.5%</t>
  </si>
  <si>
    <t>Add VAT @ 23%</t>
  </si>
  <si>
    <t>Add VAT on Land (If Applicable)</t>
  </si>
  <si>
    <t>SA to include if applicable pending Revenue rules</t>
  </si>
  <si>
    <t xml:space="preserve">Total Grant Application Cost Estimate (Including VAT) </t>
  </si>
  <si>
    <t>Construction Cost (Agreed Final Account)</t>
  </si>
  <si>
    <t>Land Value (Agreed value if applicable)</t>
  </si>
  <si>
    <t>No action required - the text is carried forward automatically from the Final Account Report</t>
  </si>
  <si>
    <t>Inflation Allowance</t>
  </si>
  <si>
    <t>Total Costs (Cumulative): Ex.VAT</t>
  </si>
  <si>
    <t>Total Costs (Including VAT)</t>
  </si>
  <si>
    <t>* NTA templates are locked - In certain circumstances if the templates are to be unlocked for editing (additional line etc… (no deleting allowed) - the request is to be put in writing to the NTA Programme Manager for approval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</si>
</sst>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_-&quot;£&quot;* #,##0.00_-;\-&quot;£&quot;* #,##0.00_-;_-&quot;£&quot;* &quot;-&quot;??_-;_-@_-"/>
    <numFmt numFmtId="165" formatCode="[$€-2]\ #,##0.00"/>
    <numFmt numFmtId="166" formatCode="_-[$€-2]\ * #,##0.00_-;\-[$€-2]\ * #,##0.00_-;_-[$€-2]\ * &quot;-&quot;??_-;_-@_-"/>
    <numFmt numFmtId="167" formatCode="#,##0_ ;\-#,##0\ "/>
    <numFmt numFmtId="168" formatCode="0.0%"/>
    <numFmt numFmtId="169" formatCode="dd/mm/yyyy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Lucida Sans"/>
      <family val="2"/>
    </font>
    <font>
      <b/>
      <u/>
      <sz val="10"/>
      <color theme="1"/>
      <name val="Lucida Sans"/>
      <family val="2"/>
    </font>
    <font>
      <b/>
      <sz val="10"/>
      <color theme="1"/>
      <name val="Lucida Sans"/>
      <family val="2"/>
    </font>
    <font>
      <b/>
      <sz val="10"/>
      <color theme="0"/>
      <name val="Lucida Sans"/>
      <family val="2"/>
    </font>
    <font>
      <b/>
      <u/>
      <sz val="16"/>
      <color rgb="FF3C0A82"/>
      <name val="Lucida Sans"/>
      <family val="2"/>
    </font>
    <font>
      <i/>
      <sz val="10"/>
      <color theme="0" tint="-0.34998626667073579"/>
      <name val="Lucida Sans"/>
      <family val="2"/>
    </font>
    <font>
      <sz val="10"/>
      <name val="Lucida Sans"/>
      <family val="2"/>
    </font>
    <font>
      <i/>
      <sz val="10"/>
      <name val="Lucida Sans"/>
      <family val="2"/>
    </font>
    <font>
      <u/>
      <sz val="11"/>
      <color theme="10"/>
      <name val="Calibri"/>
      <family val="2"/>
      <scheme val="minor"/>
    </font>
    <font>
      <sz val="10"/>
      <color theme="0"/>
      <name val="Lucida Sans"/>
      <family val="2"/>
    </font>
    <font>
      <b/>
      <u/>
      <sz val="12"/>
      <color rgb="FF0070C0"/>
      <name val="Lucida Sans"/>
      <family val="2"/>
    </font>
    <font>
      <b/>
      <sz val="11"/>
      <color rgb="FF0070C0"/>
      <name val="Lucida Sans"/>
      <family val="2"/>
    </font>
    <font>
      <b/>
      <sz val="11"/>
      <color rgb="FF0070C0"/>
      <name val="Calibri"/>
      <family val="2"/>
      <scheme val="minor"/>
    </font>
    <font>
      <b/>
      <sz val="10"/>
      <name val="Lucida Sans"/>
      <family val="2"/>
    </font>
    <font>
      <b/>
      <sz val="11"/>
      <name val="Calibri"/>
      <family val="2"/>
      <scheme val="minor"/>
    </font>
    <font>
      <sz val="10"/>
      <color rgb="FF0070C0"/>
      <name val="Lucida Sans"/>
      <family val="2"/>
    </font>
    <font>
      <sz val="10"/>
      <color rgb="FF0070C0"/>
      <name val="Calibri"/>
      <family val="2"/>
      <scheme val="minor"/>
    </font>
    <font>
      <b/>
      <sz val="10"/>
      <color rgb="FF0070C0"/>
      <name val="Lucida Sans"/>
      <family val="2"/>
    </font>
    <font>
      <sz val="11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0000"/>
      <name val="Lucida Sans"/>
      <family val="2"/>
    </font>
    <font>
      <b/>
      <sz val="10"/>
      <color rgb="FFFF0000"/>
      <name val="Lucida Sans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3C0A82"/>
        <bgColor indexed="64"/>
      </patternFill>
    </fill>
    <fill>
      <patternFill patternType="solid">
        <fgColor rgb="FFFFFF00"/>
        <bgColor indexed="64"/>
      </patternFill>
    </fill>
  </fills>
  <borders count="1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C0A82"/>
      </left>
      <right style="thin">
        <color rgb="FF3C0A82"/>
      </right>
      <top style="thin">
        <color rgb="FF3C0A82"/>
      </top>
      <bottom style="thin">
        <color rgb="FF3C0A82"/>
      </bottom>
      <diagonal/>
    </border>
    <border>
      <left style="thin">
        <color rgb="FF3C0A82"/>
      </left>
      <right style="thin">
        <color rgb="FF3C0A82"/>
      </right>
      <top style="thin">
        <color rgb="FF3C0A82"/>
      </top>
      <bottom style="medium">
        <color auto="1"/>
      </bottom>
      <diagonal/>
    </border>
    <border>
      <left/>
      <right/>
      <top style="thin">
        <color rgb="FF3C0A82"/>
      </top>
      <bottom style="thin">
        <color rgb="FF3C0A82"/>
      </bottom>
      <diagonal/>
    </border>
    <border>
      <left style="medium">
        <color rgb="FF3C0A82"/>
      </left>
      <right style="thin">
        <color rgb="FF3C0A82"/>
      </right>
      <top style="medium">
        <color rgb="FF3C0A82"/>
      </top>
      <bottom style="thin">
        <color rgb="FF3C0A82"/>
      </bottom>
      <diagonal/>
    </border>
    <border>
      <left style="thin">
        <color rgb="FF3C0A82"/>
      </left>
      <right style="thin">
        <color rgb="FF3C0A82"/>
      </right>
      <top style="medium">
        <color rgb="FF3C0A82"/>
      </top>
      <bottom style="thin">
        <color rgb="FF3C0A82"/>
      </bottom>
      <diagonal/>
    </border>
    <border>
      <left style="thin">
        <color rgb="FF3C0A82"/>
      </left>
      <right style="medium">
        <color rgb="FF3C0A82"/>
      </right>
      <top style="medium">
        <color rgb="FF3C0A82"/>
      </top>
      <bottom style="thin">
        <color rgb="FF3C0A82"/>
      </bottom>
      <diagonal/>
    </border>
    <border>
      <left style="medium">
        <color rgb="FF3C0A82"/>
      </left>
      <right/>
      <top style="thin">
        <color rgb="FF3C0A82"/>
      </top>
      <bottom style="thin">
        <color rgb="FF3C0A82"/>
      </bottom>
      <diagonal/>
    </border>
    <border>
      <left/>
      <right style="medium">
        <color rgb="FF3C0A82"/>
      </right>
      <top style="thin">
        <color rgb="FF3C0A82"/>
      </top>
      <bottom style="thin">
        <color rgb="FF3C0A82"/>
      </bottom>
      <diagonal/>
    </border>
    <border>
      <left style="medium">
        <color rgb="FF3C0A82"/>
      </left>
      <right style="thin">
        <color rgb="FF3C0A82"/>
      </right>
      <top style="thin">
        <color rgb="FF3C0A82"/>
      </top>
      <bottom style="thin">
        <color rgb="FF3C0A82"/>
      </bottom>
      <diagonal/>
    </border>
    <border>
      <left style="thin">
        <color rgb="FF3C0A82"/>
      </left>
      <right style="medium">
        <color rgb="FF3C0A82"/>
      </right>
      <top style="thin">
        <color rgb="FF3C0A82"/>
      </top>
      <bottom style="thin">
        <color rgb="FF3C0A82"/>
      </bottom>
      <diagonal/>
    </border>
    <border>
      <left style="medium">
        <color rgb="FF3C0A82"/>
      </left>
      <right/>
      <top style="thin">
        <color rgb="FF3C0A82"/>
      </top>
      <bottom style="medium">
        <color rgb="FF3C0A82"/>
      </bottom>
      <diagonal/>
    </border>
    <border>
      <left/>
      <right/>
      <top style="thin">
        <color rgb="FF3C0A82"/>
      </top>
      <bottom style="medium">
        <color rgb="FF3C0A82"/>
      </bottom>
      <diagonal/>
    </border>
    <border>
      <left/>
      <right style="medium">
        <color rgb="FF3C0A82"/>
      </right>
      <top style="thin">
        <color rgb="FF3C0A82"/>
      </top>
      <bottom style="medium">
        <color rgb="FF3C0A82"/>
      </bottom>
      <diagonal/>
    </border>
    <border>
      <left style="thin">
        <color rgb="FF3C0A82"/>
      </left>
      <right style="thin">
        <color rgb="FF3C0A82"/>
      </right>
      <top style="thin">
        <color auto="1"/>
      </top>
      <bottom style="thin">
        <color rgb="FF3C0A82"/>
      </bottom>
      <diagonal/>
    </border>
    <border>
      <left style="thin">
        <color rgb="FF3C0A82"/>
      </left>
      <right style="thin">
        <color rgb="FF3C0A82"/>
      </right>
      <top style="thin">
        <color rgb="FF3C0A82"/>
      </top>
      <bottom style="thin">
        <color auto="1"/>
      </bottom>
      <diagonal/>
    </border>
    <border>
      <left/>
      <right/>
      <top style="medium">
        <color rgb="FF3C0A82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rgb="FF3C0A82"/>
      </left>
      <right/>
      <top style="medium">
        <color rgb="FF3C0A82"/>
      </top>
      <bottom/>
      <diagonal/>
    </border>
    <border>
      <left/>
      <right style="medium">
        <color rgb="FF3C0A82"/>
      </right>
      <top style="medium">
        <color rgb="FF3C0A82"/>
      </top>
      <bottom/>
      <diagonal/>
    </border>
    <border>
      <left style="medium">
        <color rgb="FF3C0A82"/>
      </left>
      <right/>
      <top/>
      <bottom style="thin">
        <color auto="1"/>
      </bottom>
      <diagonal/>
    </border>
    <border>
      <left style="thin">
        <color rgb="FF3C0A82"/>
      </left>
      <right style="medium">
        <color rgb="FF3C0A82"/>
      </right>
      <top style="thin">
        <color rgb="FF3C0A82"/>
      </top>
      <bottom style="thin">
        <color auto="1"/>
      </bottom>
      <diagonal/>
    </border>
    <border>
      <left style="medium">
        <color rgb="FF3C0A82"/>
      </left>
      <right style="thin">
        <color rgb="FF3C0A82"/>
      </right>
      <top style="thin">
        <color auto="1"/>
      </top>
      <bottom style="thin">
        <color rgb="FF3C0A82"/>
      </bottom>
      <diagonal/>
    </border>
    <border>
      <left style="thin">
        <color rgb="FF3C0A82"/>
      </left>
      <right style="medium">
        <color rgb="FF3C0A82"/>
      </right>
      <top style="thin">
        <color auto="1"/>
      </top>
      <bottom style="thin">
        <color rgb="FF3C0A82"/>
      </bottom>
      <diagonal/>
    </border>
    <border>
      <left style="medium">
        <color rgb="FF3C0A82"/>
      </left>
      <right/>
      <top/>
      <bottom/>
      <diagonal/>
    </border>
    <border>
      <left/>
      <right style="medium">
        <color rgb="FF3C0A82"/>
      </right>
      <top/>
      <bottom/>
      <diagonal/>
    </border>
    <border>
      <left style="medium">
        <color rgb="FF3C0A82"/>
      </left>
      <right/>
      <top/>
      <bottom style="medium">
        <color rgb="FF3C0A82"/>
      </bottom>
      <diagonal/>
    </border>
    <border>
      <left/>
      <right/>
      <top/>
      <bottom style="medium">
        <color rgb="FF3C0A82"/>
      </bottom>
      <diagonal/>
    </border>
    <border>
      <left/>
      <right style="medium">
        <color rgb="FF3C0A82"/>
      </right>
      <top/>
      <bottom style="medium">
        <color rgb="FF3C0A82"/>
      </bottom>
      <diagonal/>
    </border>
    <border>
      <left style="medium">
        <color rgb="FF3C0A82"/>
      </left>
      <right style="thin">
        <color rgb="FF3C0A82"/>
      </right>
      <top style="thin">
        <color rgb="FF3C0A82"/>
      </top>
      <bottom style="medium">
        <color rgb="FF3C0A82"/>
      </bottom>
      <diagonal/>
    </border>
    <border>
      <left style="thin">
        <color rgb="FF3C0A82"/>
      </left>
      <right style="thin">
        <color rgb="FF3C0A82"/>
      </right>
      <top style="thin">
        <color rgb="FF3C0A82"/>
      </top>
      <bottom style="medium">
        <color rgb="FF3C0A82"/>
      </bottom>
      <diagonal/>
    </border>
    <border>
      <left style="thin">
        <color rgb="FF3C0A82"/>
      </left>
      <right style="medium">
        <color rgb="FF3C0A82"/>
      </right>
      <top style="thin">
        <color rgb="FF3C0A82"/>
      </top>
      <bottom style="medium">
        <color rgb="FF3C0A82"/>
      </bottom>
      <diagonal/>
    </border>
    <border>
      <left/>
      <right/>
      <top style="thin">
        <color rgb="FF3C0A82"/>
      </top>
      <bottom/>
      <diagonal/>
    </border>
    <border>
      <left style="thin">
        <color rgb="FF3C0A82"/>
      </left>
      <right/>
      <top/>
      <bottom/>
      <diagonal/>
    </border>
    <border>
      <left style="thin">
        <color rgb="FF3C0A82"/>
      </left>
      <right/>
      <top style="thin">
        <color rgb="FF3C0A82"/>
      </top>
      <bottom style="thin">
        <color rgb="FF3C0A82"/>
      </bottom>
      <diagonal/>
    </border>
    <border>
      <left/>
      <right style="thin">
        <color rgb="FF3C0A82"/>
      </right>
      <top style="thin">
        <color rgb="FF3C0A82"/>
      </top>
      <bottom style="thin">
        <color rgb="FF3C0A82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rgb="FF3C0A82"/>
      </left>
      <right/>
      <top style="thin">
        <color rgb="FF3C0A82"/>
      </top>
      <bottom/>
      <diagonal/>
    </border>
    <border>
      <left/>
      <right style="thin">
        <color rgb="FF3C0A82"/>
      </right>
      <top style="thin">
        <color rgb="FF3C0A82"/>
      </top>
      <bottom/>
      <diagonal/>
    </border>
    <border>
      <left/>
      <right style="thin">
        <color rgb="FF3C0A82"/>
      </right>
      <top/>
      <bottom/>
      <diagonal/>
    </border>
    <border>
      <left style="thin">
        <color rgb="FF3C0A82"/>
      </left>
      <right/>
      <top/>
      <bottom style="thin">
        <color rgb="FF3C0A82"/>
      </bottom>
      <diagonal/>
    </border>
    <border>
      <left/>
      <right/>
      <top/>
      <bottom style="thin">
        <color rgb="FF3C0A82"/>
      </bottom>
      <diagonal/>
    </border>
    <border>
      <left/>
      <right style="thin">
        <color rgb="FF3C0A82"/>
      </right>
      <top/>
      <bottom style="thin">
        <color rgb="FF3C0A82"/>
      </bottom>
      <diagonal/>
    </border>
    <border>
      <left style="medium">
        <color rgb="FF3C0A82"/>
      </left>
      <right/>
      <top/>
      <bottom style="medium">
        <color auto="1"/>
      </bottom>
      <diagonal/>
    </border>
    <border>
      <left style="thin">
        <color rgb="FF3C0A82"/>
      </left>
      <right style="medium">
        <color rgb="FF3C0A82"/>
      </right>
      <top style="thin">
        <color rgb="FF3C0A82"/>
      </top>
      <bottom style="medium">
        <color auto="1"/>
      </bottom>
      <diagonal/>
    </border>
    <border>
      <left style="medium">
        <color rgb="FF3C0A82"/>
      </left>
      <right style="thin">
        <color auto="1"/>
      </right>
      <top style="medium">
        <color auto="1"/>
      </top>
      <bottom/>
      <diagonal/>
    </border>
    <border>
      <left/>
      <right style="medium">
        <color rgb="FF3C0A82"/>
      </right>
      <top style="medium">
        <color auto="1"/>
      </top>
      <bottom/>
      <diagonal/>
    </border>
    <border>
      <left style="medium">
        <color rgb="FF3C0A82"/>
      </left>
      <right style="thin">
        <color auto="1"/>
      </right>
      <top/>
      <bottom/>
      <diagonal/>
    </border>
    <border>
      <left/>
      <right style="medium">
        <color rgb="FF3C0A82"/>
      </right>
      <top/>
      <bottom style="thin">
        <color auto="1"/>
      </bottom>
      <diagonal/>
    </border>
    <border>
      <left style="medium">
        <color rgb="FF3C0A82"/>
      </left>
      <right style="thin">
        <color auto="1"/>
      </right>
      <top style="medium">
        <color rgb="FF3C0A82"/>
      </top>
      <bottom/>
      <diagonal/>
    </border>
    <border>
      <left style="thin">
        <color auto="1"/>
      </left>
      <right/>
      <top style="medium">
        <color rgb="FF3C0A82"/>
      </top>
      <bottom style="thin">
        <color auto="1"/>
      </bottom>
      <diagonal/>
    </border>
    <border>
      <left/>
      <right/>
      <top style="medium">
        <color rgb="FF3C0A82"/>
      </top>
      <bottom style="thin">
        <color auto="1"/>
      </bottom>
      <diagonal/>
    </border>
    <border>
      <left/>
      <right style="medium">
        <color rgb="FF3C0A82"/>
      </right>
      <top style="medium">
        <color rgb="FF3C0A82"/>
      </top>
      <bottom style="thin">
        <color auto="1"/>
      </bottom>
      <diagonal/>
    </border>
    <border>
      <left style="medium">
        <color rgb="FF3C0A82"/>
      </left>
      <right style="thin">
        <color rgb="FF3C0A82"/>
      </right>
      <top style="medium">
        <color rgb="FF3C0A82"/>
      </top>
      <bottom style="medium">
        <color rgb="FF3C0A82"/>
      </bottom>
      <diagonal/>
    </border>
    <border>
      <left style="thin">
        <color rgb="FF3C0A82"/>
      </left>
      <right style="medium">
        <color rgb="FF3C0A82"/>
      </right>
      <top style="medium">
        <color rgb="FF3C0A82"/>
      </top>
      <bottom style="medium">
        <color rgb="FF3C0A82"/>
      </bottom>
      <diagonal/>
    </border>
    <border>
      <left style="thin">
        <color rgb="FF3C0A82"/>
      </left>
      <right style="thin">
        <color rgb="FF3C0A82"/>
      </right>
      <top style="thin">
        <color rgb="FF3C0A82"/>
      </top>
      <bottom/>
      <diagonal/>
    </border>
    <border>
      <left style="thin">
        <color rgb="FF3C0A82"/>
      </left>
      <right style="medium">
        <color rgb="FF3C0A82"/>
      </right>
      <top style="thin">
        <color rgb="FF3C0A82"/>
      </top>
      <bottom/>
      <diagonal/>
    </border>
    <border>
      <left style="thin">
        <color auto="1"/>
      </left>
      <right/>
      <top style="medium">
        <color rgb="FF3C0A82"/>
      </top>
      <bottom/>
      <diagonal/>
    </border>
    <border>
      <left style="thin">
        <color rgb="FF3C0A82"/>
      </left>
      <right style="thin">
        <color rgb="FF3C0A82"/>
      </right>
      <top/>
      <bottom style="medium">
        <color rgb="FF3C0A82"/>
      </bottom>
      <diagonal/>
    </border>
    <border>
      <left style="medium">
        <color rgb="FF3C0A82"/>
      </left>
      <right style="thin">
        <color auto="1"/>
      </right>
      <top style="medium">
        <color rgb="FF3C0A82"/>
      </top>
      <bottom style="thin">
        <color auto="1"/>
      </bottom>
      <diagonal/>
    </border>
    <border>
      <left/>
      <right style="thin">
        <color auto="1"/>
      </right>
      <top style="medium">
        <color rgb="FF3C0A82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3C0A82"/>
      </top>
      <bottom style="thin">
        <color auto="1"/>
      </bottom>
      <diagonal/>
    </border>
    <border>
      <left style="thin">
        <color auto="1"/>
      </left>
      <right style="medium">
        <color rgb="FF3C0A82"/>
      </right>
      <top style="medium">
        <color rgb="FF3C0A82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rgb="FF3C0A82"/>
      </top>
      <bottom/>
      <diagonal/>
    </border>
    <border>
      <left/>
      <right style="medium">
        <color rgb="FF3C0A82"/>
      </right>
      <top style="thin">
        <color rgb="FF3C0A82"/>
      </top>
      <bottom/>
      <diagonal/>
    </border>
    <border>
      <left style="thin">
        <color auto="1"/>
      </left>
      <right/>
      <top/>
      <bottom style="thin">
        <color rgb="FF3C0A82"/>
      </bottom>
      <diagonal/>
    </border>
    <border>
      <left/>
      <right style="medium">
        <color rgb="FF3C0A82"/>
      </right>
      <top/>
      <bottom style="thin">
        <color rgb="FF3C0A82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C0A82"/>
      </left>
      <right/>
      <top style="thin">
        <color auto="1"/>
      </top>
      <bottom style="thin">
        <color rgb="FF3C0A82"/>
      </bottom>
      <diagonal/>
    </border>
    <border>
      <left/>
      <right style="thin">
        <color rgb="FF3C0A82"/>
      </right>
      <top style="thin">
        <color auto="1"/>
      </top>
      <bottom style="thin">
        <color rgb="FF3C0A82"/>
      </bottom>
      <diagonal/>
    </border>
    <border>
      <left style="medium">
        <color rgb="FF3C0A82"/>
      </left>
      <right/>
      <top style="medium">
        <color rgb="FF3C0A82"/>
      </top>
      <bottom style="medium">
        <color rgb="FF3C0A82"/>
      </bottom>
      <diagonal/>
    </border>
    <border>
      <left/>
      <right/>
      <top style="medium">
        <color rgb="FF3C0A82"/>
      </top>
      <bottom style="medium">
        <color rgb="FF3C0A82"/>
      </bottom>
      <diagonal/>
    </border>
    <border>
      <left/>
      <right style="medium">
        <color rgb="FF3C0A82"/>
      </right>
      <top style="medium">
        <color rgb="FF3C0A82"/>
      </top>
      <bottom style="medium">
        <color rgb="FF3C0A82"/>
      </bottom>
      <diagonal/>
    </border>
    <border>
      <left style="thin">
        <color rgb="FF3C0A82"/>
      </left>
      <right/>
      <top style="medium">
        <color rgb="FF3C0A82"/>
      </top>
      <bottom style="thin">
        <color rgb="FF3C0A82"/>
      </bottom>
      <diagonal/>
    </border>
    <border>
      <left/>
      <right/>
      <top style="medium">
        <color rgb="FF3C0A82"/>
      </top>
      <bottom style="thin">
        <color rgb="FF3C0A82"/>
      </bottom>
      <diagonal/>
    </border>
    <border>
      <left/>
      <right style="medium">
        <color rgb="FF3C0A82"/>
      </right>
      <top style="medium">
        <color rgb="FF3C0A82"/>
      </top>
      <bottom style="thin">
        <color rgb="FF3C0A82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3C0A82"/>
      </left>
      <right style="medium">
        <color auto="1"/>
      </right>
      <top style="thin">
        <color rgb="FF3C0A82"/>
      </top>
      <bottom style="thin">
        <color rgb="FF3C0A82"/>
      </bottom>
      <diagonal/>
    </border>
    <border>
      <left style="thin">
        <color rgb="FF3C0A82"/>
      </left>
      <right style="medium">
        <color rgb="FF3C0A82"/>
      </right>
      <top/>
      <bottom/>
      <diagonal/>
    </border>
    <border>
      <left style="thin">
        <color rgb="FF3C0A82"/>
      </left>
      <right style="thin">
        <color rgb="FF3C0A82"/>
      </right>
      <top/>
      <bottom/>
      <diagonal/>
    </border>
    <border>
      <left style="thin">
        <color rgb="FF3C0A82"/>
      </left>
      <right style="thin">
        <color rgb="FF3C0A82"/>
      </right>
      <top/>
      <bottom style="thin">
        <color rgb="FF3C0A82"/>
      </bottom>
      <diagonal/>
    </border>
    <border>
      <left style="thin">
        <color rgb="FF3C0A82"/>
      </left>
      <right style="medium">
        <color rgb="FF3C0A82"/>
      </right>
      <top/>
      <bottom style="thin">
        <color rgb="FF3C0A82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rgb="FF3C0A82"/>
      </top>
      <bottom style="thin">
        <color rgb="FF3C0A82"/>
      </bottom>
      <diagonal/>
    </border>
    <border>
      <left style="medium">
        <color auto="1"/>
      </left>
      <right/>
      <top style="thin">
        <color rgb="FF3C0A82"/>
      </top>
      <bottom style="medium">
        <color auto="1"/>
      </bottom>
      <diagonal/>
    </border>
    <border>
      <left/>
      <right/>
      <top style="thin">
        <color rgb="FF3C0A82"/>
      </top>
      <bottom style="medium">
        <color auto="1"/>
      </bottom>
      <diagonal/>
    </border>
    <border>
      <left/>
      <right style="medium">
        <color auto="1"/>
      </right>
      <top style="thin">
        <color rgb="FF3C0A82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rgb="FF3C0A82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rgb="FF3C0A82"/>
      </right>
      <top style="thin">
        <color auto="1"/>
      </top>
      <bottom/>
      <diagonal/>
    </border>
    <border>
      <left/>
      <right style="thin">
        <color rgb="FF3C0A82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453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/>
    </xf>
    <xf numFmtId="0" fontId="4" fillId="2" borderId="0" xfId="0" applyFont="1" applyFill="1" applyAlignment="1">
      <alignment wrapText="1"/>
    </xf>
    <xf numFmtId="0" fontId="4" fillId="2" borderId="3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4" fillId="2" borderId="3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166" fontId="2" fillId="2" borderId="0" xfId="0" applyNumberFormat="1" applyFont="1" applyFill="1" applyAlignment="1">
      <alignment horizontal="center" vertical="center"/>
    </xf>
    <xf numFmtId="0" fontId="2" fillId="2" borderId="21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4" fillId="2" borderId="0" xfId="0" applyFont="1" applyFill="1"/>
    <xf numFmtId="0" fontId="5" fillId="4" borderId="24" xfId="0" applyFont="1" applyFill="1" applyBorder="1" applyAlignment="1">
      <alignment horizontal="left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2" borderId="47" xfId="0" applyFont="1" applyFill="1" applyBorder="1" applyAlignment="1">
      <alignment horizontal="center"/>
    </xf>
    <xf numFmtId="0" fontId="4" fillId="0" borderId="50" xfId="0" applyFont="1" applyBorder="1" applyAlignment="1">
      <alignment horizontal="left" vertical="center" wrapText="1"/>
    </xf>
    <xf numFmtId="0" fontId="4" fillId="2" borderId="52" xfId="0" applyFont="1" applyFill="1" applyBorder="1" applyAlignment="1">
      <alignment horizontal="left" vertical="center"/>
    </xf>
    <xf numFmtId="166" fontId="2" fillId="2" borderId="53" xfId="0" applyNumberFormat="1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/>
    </xf>
    <xf numFmtId="0" fontId="2" fillId="2" borderId="55" xfId="0" applyFont="1" applyFill="1" applyBorder="1" applyAlignment="1">
      <alignment horizontal="center"/>
    </xf>
    <xf numFmtId="0" fontId="2" fillId="2" borderId="56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5" fillId="4" borderId="33" xfId="0" applyFont="1" applyFill="1" applyBorder="1" applyAlignment="1">
      <alignment horizontal="center"/>
    </xf>
    <xf numFmtId="0" fontId="5" fillId="4" borderId="34" xfId="0" applyFont="1" applyFill="1" applyBorder="1" applyAlignment="1">
      <alignment horizontal="center"/>
    </xf>
    <xf numFmtId="0" fontId="4" fillId="2" borderId="46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166" fontId="2" fillId="2" borderId="20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166" fontId="2" fillId="2" borderId="2" xfId="0" applyNumberFormat="1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vertical="center" wrapText="1"/>
    </xf>
    <xf numFmtId="0" fontId="2" fillId="2" borderId="61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2" fillId="2" borderId="32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9" fontId="4" fillId="2" borderId="0" xfId="2" applyFont="1" applyFill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/>
    </xf>
    <xf numFmtId="0" fontId="4" fillId="2" borderId="29" xfId="0" applyFont="1" applyFill="1" applyBorder="1" applyAlignment="1">
      <alignment vertical="center"/>
    </xf>
    <xf numFmtId="49" fontId="2" fillId="2" borderId="29" xfId="0" applyNumberFormat="1" applyFont="1" applyFill="1" applyBorder="1" applyAlignment="1">
      <alignment horizontal="left" vertical="center" wrapText="1"/>
    </xf>
    <xf numFmtId="0" fontId="4" fillId="2" borderId="52" xfId="0" applyFont="1" applyFill="1" applyBorder="1" applyAlignment="1">
      <alignment vertical="center"/>
    </xf>
    <xf numFmtId="0" fontId="2" fillId="2" borderId="53" xfId="0" applyFont="1" applyFill="1" applyBorder="1" applyAlignment="1">
      <alignment vertical="center" wrapText="1"/>
    </xf>
    <xf numFmtId="0" fontId="4" fillId="2" borderId="73" xfId="0" applyFont="1" applyFill="1" applyBorder="1" applyAlignment="1">
      <alignment horizontal="right" vertical="center" wrapText="1"/>
    </xf>
    <xf numFmtId="0" fontId="2" fillId="2" borderId="52" xfId="0" applyFont="1" applyFill="1" applyBorder="1" applyAlignment="1">
      <alignment vertical="center" wrapText="1"/>
    </xf>
    <xf numFmtId="0" fontId="4" fillId="2" borderId="52" xfId="0" applyFont="1" applyFill="1" applyBorder="1" applyAlignment="1">
      <alignment vertical="center" wrapText="1"/>
    </xf>
    <xf numFmtId="0" fontId="4" fillId="2" borderId="53" xfId="0" applyFont="1" applyFill="1" applyBorder="1" applyAlignment="1">
      <alignment vertical="center" wrapText="1"/>
    </xf>
    <xf numFmtId="0" fontId="4" fillId="2" borderId="52" xfId="0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right" vertical="center"/>
    </xf>
    <xf numFmtId="166" fontId="4" fillId="2" borderId="0" xfId="0" applyNumberFormat="1" applyFont="1" applyFill="1" applyAlignment="1">
      <alignment horizontal="center" vertical="center" wrapText="1"/>
    </xf>
    <xf numFmtId="166" fontId="4" fillId="2" borderId="53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4" fillId="2" borderId="46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 wrapText="1"/>
    </xf>
    <xf numFmtId="0" fontId="2" fillId="2" borderId="47" xfId="0" applyFont="1" applyFill="1" applyBorder="1" applyAlignment="1">
      <alignment vertical="center" wrapText="1"/>
    </xf>
    <xf numFmtId="165" fontId="2" fillId="2" borderId="0" xfId="0" applyNumberFormat="1" applyFont="1" applyFill="1" applyAlignment="1">
      <alignment vertical="center" wrapText="1"/>
    </xf>
    <xf numFmtId="165" fontId="2" fillId="2" borderId="53" xfId="0" applyNumberFormat="1" applyFont="1" applyFill="1" applyBorder="1" applyAlignment="1">
      <alignment vertical="center" wrapText="1"/>
    </xf>
    <xf numFmtId="0" fontId="4" fillId="2" borderId="46" xfId="0" applyFont="1" applyFill="1" applyBorder="1" applyAlignment="1">
      <alignment horizontal="right" vertical="center" wrapText="1"/>
    </xf>
    <xf numFmtId="0" fontId="4" fillId="2" borderId="44" xfId="0" applyFont="1" applyFill="1" applyBorder="1" applyAlignment="1">
      <alignment vertical="center"/>
    </xf>
    <xf numFmtId="0" fontId="4" fillId="2" borderId="44" xfId="0" applyFont="1" applyFill="1" applyBorder="1" applyAlignment="1">
      <alignment vertical="center" wrapText="1"/>
    </xf>
    <xf numFmtId="0" fontId="4" fillId="2" borderId="47" xfId="0" applyFont="1" applyFill="1" applyBorder="1" applyAlignment="1">
      <alignment vertical="center" wrapText="1"/>
    </xf>
    <xf numFmtId="0" fontId="4" fillId="2" borderId="55" xfId="0" applyFont="1" applyFill="1" applyBorder="1" applyAlignment="1">
      <alignment vertical="center"/>
    </xf>
    <xf numFmtId="0" fontId="4" fillId="2" borderId="55" xfId="0" applyFont="1" applyFill="1" applyBorder="1" applyAlignment="1">
      <alignment vertical="center" wrapText="1"/>
    </xf>
    <xf numFmtId="0" fontId="4" fillId="2" borderId="55" xfId="0" applyFont="1" applyFill="1" applyBorder="1" applyAlignment="1">
      <alignment horizontal="center" vertical="center" wrapText="1"/>
    </xf>
    <xf numFmtId="0" fontId="4" fillId="2" borderId="55" xfId="0" applyFont="1" applyFill="1" applyBorder="1" applyAlignment="1">
      <alignment horizontal="right" vertical="center"/>
    </xf>
    <xf numFmtId="166" fontId="4" fillId="2" borderId="55" xfId="1" applyNumberFormat="1" applyFont="1" applyFill="1" applyBorder="1" applyAlignment="1">
      <alignment horizontal="center" vertical="center" wrapText="1"/>
    </xf>
    <xf numFmtId="166" fontId="4" fillId="2" borderId="56" xfId="1" applyNumberFormat="1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right" vertical="center" wrapText="1"/>
    </xf>
    <xf numFmtId="0" fontId="2" fillId="2" borderId="44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left" vertical="center" wrapText="1"/>
    </xf>
    <xf numFmtId="166" fontId="2" fillId="2" borderId="44" xfId="0" applyNumberFormat="1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4" fillId="2" borderId="54" xfId="0" applyFont="1" applyFill="1" applyBorder="1" applyAlignment="1">
      <alignment horizontal="right" vertical="center" wrapText="1"/>
    </xf>
    <xf numFmtId="0" fontId="4" fillId="2" borderId="56" xfId="0" applyFont="1" applyFill="1" applyBorder="1" applyAlignment="1">
      <alignment vertical="center" wrapText="1"/>
    </xf>
    <xf numFmtId="0" fontId="4" fillId="2" borderId="60" xfId="0" applyFont="1" applyFill="1" applyBorder="1" applyAlignment="1">
      <alignment vertical="center" wrapText="1"/>
    </xf>
    <xf numFmtId="0" fontId="5" fillId="4" borderId="87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horizont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vertical="center"/>
    </xf>
    <xf numFmtId="0" fontId="10" fillId="0" borderId="3" xfId="3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1" fontId="2" fillId="0" borderId="0" xfId="2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6" fontId="2" fillId="0" borderId="0" xfId="2" applyNumberFormat="1" applyFont="1" applyFill="1" applyBorder="1" applyAlignment="1">
      <alignment horizontal="center" vertical="center" wrapText="1"/>
    </xf>
    <xf numFmtId="166" fontId="4" fillId="0" borderId="69" xfId="0" applyNumberFormat="1" applyFont="1" applyBorder="1" applyAlignment="1">
      <alignment horizontal="center" vertical="center" wrapText="1"/>
    </xf>
    <xf numFmtId="166" fontId="4" fillId="0" borderId="97" xfId="0" applyNumberFormat="1" applyFont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left" vertical="center" wrapText="1"/>
    </xf>
    <xf numFmtId="0" fontId="2" fillId="2" borderId="44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2" fillId="2" borderId="101" xfId="0" applyFont="1" applyFill="1" applyBorder="1" applyAlignment="1">
      <alignment vertical="center" wrapText="1"/>
    </xf>
    <xf numFmtId="0" fontId="2" fillId="2" borderId="102" xfId="0" applyFont="1" applyFill="1" applyBorder="1" applyAlignment="1">
      <alignment vertical="center" wrapText="1"/>
    </xf>
    <xf numFmtId="0" fontId="2" fillId="2" borderId="103" xfId="0" applyFont="1" applyFill="1" applyBorder="1" applyAlignment="1">
      <alignment vertical="center" wrapText="1"/>
    </xf>
    <xf numFmtId="0" fontId="4" fillId="0" borderId="108" xfId="0" applyFont="1" applyBorder="1" applyAlignment="1">
      <alignment horizontal="center" vertical="center" wrapText="1"/>
    </xf>
    <xf numFmtId="166" fontId="2" fillId="0" borderId="9" xfId="0" applyNumberFormat="1" applyFont="1" applyBorder="1" applyAlignment="1">
      <alignment horizontal="center" vertical="center"/>
    </xf>
    <xf numFmtId="9" fontId="0" fillId="0" borderId="109" xfId="2" applyFont="1" applyBorder="1" applyAlignment="1">
      <alignment horizontal="center" vertical="center"/>
    </xf>
    <xf numFmtId="0" fontId="4" fillId="0" borderId="93" xfId="0" applyFont="1" applyBorder="1" applyAlignment="1">
      <alignment horizontal="center" vertical="center" wrapText="1"/>
    </xf>
    <xf numFmtId="167" fontId="2" fillId="0" borderId="9" xfId="0" applyNumberFormat="1" applyFont="1" applyBorder="1" applyAlignment="1">
      <alignment horizontal="center" vertical="center"/>
    </xf>
    <xf numFmtId="166" fontId="2" fillId="0" borderId="13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50" xfId="0" applyFont="1" applyFill="1" applyBorder="1" applyAlignment="1" applyProtection="1">
      <alignment horizontal="center" vertical="center" wrapText="1"/>
      <protection locked="0"/>
    </xf>
    <xf numFmtId="0" fontId="2" fillId="3" borderId="57" xfId="0" applyFont="1" applyFill="1" applyBorder="1" applyAlignment="1" applyProtection="1">
      <alignment horizontal="center" vertical="center" wrapText="1"/>
      <protection locked="0"/>
    </xf>
    <xf numFmtId="0" fontId="2" fillId="3" borderId="37" xfId="0" applyFont="1" applyFill="1" applyBorder="1" applyAlignment="1" applyProtection="1">
      <alignment horizontal="center"/>
      <protection locked="0"/>
    </xf>
    <xf numFmtId="0" fontId="2" fillId="3" borderId="29" xfId="0" applyFont="1" applyFill="1" applyBorder="1" applyAlignment="1" applyProtection="1">
      <alignment horizontal="center"/>
      <protection locked="0"/>
    </xf>
    <xf numFmtId="14" fontId="2" fillId="3" borderId="38" xfId="0" applyNumberFormat="1" applyFont="1" applyFill="1" applyBorder="1" applyAlignment="1" applyProtection="1">
      <alignment horizontal="center"/>
      <protection locked="0"/>
    </xf>
    <xf numFmtId="166" fontId="2" fillId="3" borderId="9" xfId="0" applyNumberFormat="1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4" fillId="2" borderId="115" xfId="0" applyFont="1" applyFill="1" applyBorder="1" applyAlignment="1">
      <alignment horizontal="right" vertical="center" wrapText="1"/>
    </xf>
    <xf numFmtId="0" fontId="5" fillId="4" borderId="2" xfId="0" applyFont="1" applyFill="1" applyBorder="1" applyAlignment="1">
      <alignment vertical="center"/>
    </xf>
    <xf numFmtId="0" fontId="5" fillId="4" borderId="2" xfId="0" applyFont="1" applyFill="1" applyBorder="1" applyAlignment="1">
      <alignment vertical="center" wrapText="1"/>
    </xf>
    <xf numFmtId="0" fontId="5" fillId="4" borderId="116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/>
    </xf>
    <xf numFmtId="0" fontId="2" fillId="2" borderId="116" xfId="0" applyFont="1" applyFill="1" applyBorder="1" applyAlignment="1">
      <alignment vertical="center" wrapText="1"/>
    </xf>
    <xf numFmtId="0" fontId="2" fillId="2" borderId="118" xfId="0" applyFont="1" applyFill="1" applyBorder="1" applyAlignment="1">
      <alignment vertical="center" wrapText="1"/>
    </xf>
    <xf numFmtId="166" fontId="2" fillId="0" borderId="29" xfId="0" applyNumberFormat="1" applyFont="1" applyBorder="1" applyAlignment="1">
      <alignment vertical="center" wrapText="1"/>
    </xf>
    <xf numFmtId="166" fontId="2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Alignment="1">
      <alignment vertical="center" wrapText="1"/>
    </xf>
    <xf numFmtId="166" fontId="2" fillId="3" borderId="29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 wrapText="1"/>
    </xf>
    <xf numFmtId="0" fontId="12" fillId="0" borderId="0" xfId="0" applyFont="1"/>
    <xf numFmtId="0" fontId="17" fillId="2" borderId="0" xfId="0" applyFont="1" applyFill="1" applyAlignment="1">
      <alignment vertical="center" wrapText="1"/>
    </xf>
    <xf numFmtId="0" fontId="19" fillId="2" borderId="0" xfId="0" applyFont="1" applyFill="1" applyAlignment="1">
      <alignment vertical="center" wrapText="1"/>
    </xf>
    <xf numFmtId="0" fontId="17" fillId="0" borderId="0" xfId="0" applyFont="1"/>
    <xf numFmtId="9" fontId="19" fillId="2" borderId="0" xfId="2" applyFont="1" applyFill="1" applyAlignment="1">
      <alignment vertical="center" wrapText="1"/>
    </xf>
    <xf numFmtId="166" fontId="2" fillId="0" borderId="0" xfId="0" applyNumberFormat="1" applyFont="1" applyAlignment="1">
      <alignment horizontal="center"/>
    </xf>
    <xf numFmtId="0" fontId="8" fillId="3" borderId="29" xfId="0" applyFont="1" applyFill="1" applyBorder="1" applyAlignment="1">
      <alignment horizontal="center"/>
    </xf>
    <xf numFmtId="14" fontId="8" fillId="3" borderId="38" xfId="0" applyNumberFormat="1" applyFont="1" applyFill="1" applyBorder="1" applyAlignment="1">
      <alignment horizontal="center"/>
    </xf>
    <xf numFmtId="0" fontId="17" fillId="0" borderId="0" xfId="0" applyFont="1" applyAlignment="1">
      <alignment horizontal="left"/>
    </xf>
    <xf numFmtId="0" fontId="22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9" fontId="23" fillId="2" borderId="0" xfId="2" applyFont="1" applyFill="1" applyAlignment="1">
      <alignment horizontal="center" vertical="center" wrapText="1"/>
    </xf>
    <xf numFmtId="0" fontId="4" fillId="2" borderId="62" xfId="0" applyFont="1" applyFill="1" applyBorder="1" applyAlignment="1">
      <alignment horizontal="left" vertical="center"/>
    </xf>
    <xf numFmtId="0" fontId="4" fillId="2" borderId="31" xfId="0" applyFont="1" applyFill="1" applyBorder="1" applyAlignment="1">
      <alignment horizontal="left" vertical="center"/>
    </xf>
    <xf numFmtId="166" fontId="4" fillId="2" borderId="31" xfId="0" applyNumberFormat="1" applyFont="1" applyFill="1" applyBorder="1" applyAlignment="1">
      <alignment horizontal="center" vertical="center" wrapText="1"/>
    </xf>
    <xf numFmtId="166" fontId="4" fillId="2" borderId="117" xfId="0" applyNumberFormat="1" applyFont="1" applyFill="1" applyBorder="1" applyAlignment="1">
      <alignment horizontal="center" vertical="center" wrapText="1"/>
    </xf>
    <xf numFmtId="166" fontId="17" fillId="2" borderId="0" xfId="0" applyNumberFormat="1" applyFont="1" applyFill="1" applyAlignment="1">
      <alignment vertical="center" wrapText="1"/>
    </xf>
    <xf numFmtId="0" fontId="2" fillId="0" borderId="124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166" fontId="2" fillId="0" borderId="12" xfId="0" applyNumberFormat="1" applyFont="1" applyBorder="1" applyAlignment="1">
      <alignment horizontal="center" vertical="center"/>
    </xf>
    <xf numFmtId="9" fontId="0" fillId="0" borderId="0" xfId="2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1" xfId="0" applyFont="1" applyBorder="1" applyAlignment="1">
      <alignment horizontal="left" vertical="center" wrapText="1"/>
    </xf>
    <xf numFmtId="0" fontId="2" fillId="0" borderId="125" xfId="0" applyFont="1" applyBorder="1" applyAlignment="1">
      <alignment horizontal="left" vertical="center" wrapText="1"/>
    </xf>
    <xf numFmtId="166" fontId="2" fillId="0" borderId="29" xfId="0" applyNumberFormat="1" applyFont="1" applyBorder="1" applyAlignment="1">
      <alignment horizontal="center" vertical="center"/>
    </xf>
    <xf numFmtId="166" fontId="0" fillId="0" borderId="29" xfId="0" applyNumberFormat="1" applyBorder="1" applyAlignment="1">
      <alignment horizontal="center" vertical="center"/>
    </xf>
    <xf numFmtId="9" fontId="0" fillId="0" borderId="38" xfId="2" applyFont="1" applyBorder="1" applyAlignment="1">
      <alignment horizontal="center" vertical="center"/>
    </xf>
    <xf numFmtId="166" fontId="4" fillId="0" borderId="29" xfId="0" applyNumberFormat="1" applyFont="1" applyBorder="1" applyAlignment="1" applyProtection="1">
      <alignment horizontal="center" vertical="center"/>
      <protection locked="0"/>
    </xf>
    <xf numFmtId="166" fontId="4" fillId="0" borderId="29" xfId="0" applyNumberFormat="1" applyFont="1" applyBorder="1" applyAlignment="1">
      <alignment horizontal="center" vertical="center"/>
    </xf>
    <xf numFmtId="166" fontId="21" fillId="0" borderId="29" xfId="0" applyNumberFormat="1" applyFont="1" applyBorder="1" applyAlignment="1">
      <alignment horizontal="center" vertical="center"/>
    </xf>
    <xf numFmtId="0" fontId="17" fillId="2" borderId="0" xfId="0" applyFont="1" applyFill="1" applyAlignment="1">
      <alignment vertical="center" wrapText="1"/>
    </xf>
    <xf numFmtId="0" fontId="18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17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3" fillId="3" borderId="21" xfId="0" applyFont="1" applyFill="1" applyBorder="1" applyAlignment="1">
      <alignment wrapText="1"/>
    </xf>
    <xf numFmtId="0" fontId="14" fillId="3" borderId="23" xfId="0" applyFont="1" applyFill="1" applyBorder="1" applyAlignment="1">
      <alignment wrapText="1"/>
    </xf>
    <xf numFmtId="0" fontId="14" fillId="3" borderId="123" xfId="0" applyFont="1" applyFill="1" applyBorder="1" applyAlignment="1">
      <alignment wrapText="1"/>
    </xf>
    <xf numFmtId="0" fontId="15" fillId="5" borderId="21" xfId="0" applyFont="1" applyFill="1" applyBorder="1" applyAlignment="1">
      <alignment vertical="center" wrapText="1"/>
    </xf>
    <xf numFmtId="0" fontId="16" fillId="5" borderId="23" xfId="0" applyFont="1" applyFill="1" applyBorder="1" applyAlignment="1">
      <alignment vertical="center" wrapText="1"/>
    </xf>
    <xf numFmtId="0" fontId="16" fillId="5" borderId="123" xfId="0" applyFont="1" applyFill="1" applyBorder="1" applyAlignment="1">
      <alignment vertical="center" wrapText="1"/>
    </xf>
    <xf numFmtId="0" fontId="17" fillId="2" borderId="3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4" fillId="2" borderId="62" xfId="0" applyFont="1" applyFill="1" applyBorder="1" applyAlignment="1">
      <alignment horizontal="left" vertical="center" wrapText="1"/>
    </xf>
    <xf numFmtId="0" fontId="4" fillId="2" borderId="31" xfId="0" applyFont="1" applyFill="1" applyBorder="1" applyAlignment="1">
      <alignment horizontal="left" vertical="center" wrapText="1"/>
    </xf>
    <xf numFmtId="0" fontId="4" fillId="2" borderId="63" xfId="0" applyFont="1" applyFill="1" applyBorder="1" applyAlignment="1">
      <alignment horizontal="left" vertical="center" wrapText="1"/>
    </xf>
    <xf numFmtId="0" fontId="2" fillId="2" borderId="42" xfId="0" applyFont="1" applyFill="1" applyBorder="1" applyAlignment="1">
      <alignment horizontal="left" vertical="center" wrapText="1" indent="2"/>
    </xf>
    <xf numFmtId="166" fontId="2" fillId="3" borderId="29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62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63" xfId="0" applyFont="1" applyFill="1" applyBorder="1" applyAlignment="1">
      <alignment horizontal="left" vertical="center" wrapText="1"/>
    </xf>
    <xf numFmtId="0" fontId="2" fillId="2" borderId="42" xfId="0" applyFont="1" applyFill="1" applyBorder="1" applyAlignment="1">
      <alignment horizontal="left" vertical="center" wrapText="1"/>
    </xf>
    <xf numFmtId="0" fontId="4" fillId="2" borderId="77" xfId="0" applyFont="1" applyFill="1" applyBorder="1" applyAlignment="1">
      <alignment horizontal="right" vertical="top" wrapText="1"/>
    </xf>
    <xf numFmtId="0" fontId="4" fillId="2" borderId="52" xfId="0" applyFont="1" applyFill="1" applyBorder="1" applyAlignment="1">
      <alignment horizontal="right" vertical="top" wrapText="1"/>
    </xf>
    <xf numFmtId="0" fontId="4" fillId="2" borderId="54" xfId="0" applyFont="1" applyFill="1" applyBorder="1" applyAlignment="1">
      <alignment horizontal="right" vertical="top" wrapText="1"/>
    </xf>
    <xf numFmtId="0" fontId="4" fillId="2" borderId="75" xfId="0" applyFont="1" applyFill="1" applyBorder="1" applyAlignment="1">
      <alignment horizontal="right" vertical="top" wrapText="1"/>
    </xf>
    <xf numFmtId="0" fontId="4" fillId="2" borderId="71" xfId="0" applyFont="1" applyFill="1" applyBorder="1" applyAlignment="1">
      <alignment horizontal="right" vertical="top" wrapText="1"/>
    </xf>
    <xf numFmtId="0" fontId="2" fillId="2" borderId="37" xfId="0" applyFont="1" applyFill="1" applyBorder="1" applyAlignment="1">
      <alignment horizontal="left" vertical="center"/>
    </xf>
    <xf numFmtId="0" fontId="2" fillId="2" borderId="29" xfId="0" applyFont="1" applyFill="1" applyBorder="1" applyAlignment="1">
      <alignment horizontal="left" vertical="center"/>
    </xf>
    <xf numFmtId="0" fontId="2" fillId="2" borderId="62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32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horizontal="left" vertical="center" wrapText="1"/>
    </xf>
    <xf numFmtId="0" fontId="2" fillId="3" borderId="104" xfId="0" applyFont="1" applyFill="1" applyBorder="1" applyAlignment="1" applyProtection="1">
      <alignment horizontal="left" vertical="center" wrapText="1"/>
      <protection locked="0"/>
    </xf>
    <xf numFmtId="0" fontId="2" fillId="3" borderId="105" xfId="0" applyFont="1" applyFill="1" applyBorder="1" applyAlignment="1" applyProtection="1">
      <alignment horizontal="left" vertical="center" wrapText="1"/>
      <protection locked="0"/>
    </xf>
    <xf numFmtId="0" fontId="2" fillId="3" borderId="106" xfId="0" applyFont="1" applyFill="1" applyBorder="1" applyAlignment="1" applyProtection="1">
      <alignment horizontal="left" vertical="center" wrapText="1"/>
      <protection locked="0"/>
    </xf>
    <xf numFmtId="0" fontId="2" fillId="2" borderId="37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3" borderId="62" xfId="0" applyFont="1" applyFill="1" applyBorder="1" applyAlignment="1" applyProtection="1">
      <alignment horizontal="left" vertical="center" wrapText="1"/>
      <protection locked="0"/>
    </xf>
    <xf numFmtId="0" fontId="2" fillId="3" borderId="31" xfId="0" applyFont="1" applyFill="1" applyBorder="1" applyAlignment="1" applyProtection="1">
      <alignment horizontal="left" vertical="center" wrapText="1"/>
      <protection locked="0"/>
    </xf>
    <xf numFmtId="0" fontId="2" fillId="3" borderId="63" xfId="0" applyFont="1" applyFill="1" applyBorder="1" applyAlignment="1" applyProtection="1">
      <alignment horizontal="left" vertical="center" wrapText="1"/>
      <protection locked="0"/>
    </xf>
    <xf numFmtId="0" fontId="2" fillId="3" borderId="36" xfId="0" applyFont="1" applyFill="1" applyBorder="1" applyAlignment="1" applyProtection="1">
      <alignment horizontal="left" vertical="center" wrapText="1"/>
      <protection locked="0"/>
    </xf>
    <xf numFmtId="0" fontId="2" fillId="3" borderId="29" xfId="0" applyFont="1" applyFill="1" applyBorder="1" applyAlignment="1" applyProtection="1">
      <alignment horizontal="center" vertical="center"/>
      <protection locked="0"/>
    </xf>
    <xf numFmtId="0" fontId="2" fillId="3" borderId="38" xfId="0" applyFont="1" applyFill="1" applyBorder="1" applyAlignment="1" applyProtection="1">
      <alignment horizontal="center" vertical="center"/>
      <protection locked="0"/>
    </xf>
    <xf numFmtId="14" fontId="2" fillId="0" borderId="0" xfId="0" applyNumberFormat="1" applyFont="1" applyAlignment="1">
      <alignment horizontal="center" vertical="center" wrapText="1"/>
    </xf>
    <xf numFmtId="14" fontId="2" fillId="0" borderId="53" xfId="0" applyNumberFormat="1" applyFont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60" xfId="0" applyFont="1" applyFill="1" applyBorder="1" applyAlignment="1">
      <alignment horizontal="center" vertical="center" wrapText="1"/>
    </xf>
    <xf numFmtId="0" fontId="2" fillId="2" borderId="95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55" xfId="0" applyFont="1" applyFill="1" applyBorder="1" applyAlignment="1">
      <alignment horizontal="center" vertical="center" wrapText="1"/>
    </xf>
    <xf numFmtId="0" fontId="2" fillId="2" borderId="56" xfId="0" applyFont="1" applyFill="1" applyBorder="1" applyAlignment="1">
      <alignment horizontal="center" vertical="center" wrapText="1"/>
    </xf>
    <xf numFmtId="14" fontId="2" fillId="3" borderId="29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38" xfId="0" applyFont="1" applyFill="1" applyBorder="1" applyAlignment="1" applyProtection="1">
      <alignment horizontal="center" vertical="center" wrapText="1"/>
      <protection locked="0"/>
    </xf>
    <xf numFmtId="0" fontId="2" fillId="0" borderId="6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" fontId="2" fillId="3" borderId="29" xfId="0" applyNumberFormat="1" applyFont="1" applyFill="1" applyBorder="1" applyAlignment="1" applyProtection="1">
      <alignment horizontal="center" vertical="center"/>
      <protection locked="0"/>
    </xf>
    <xf numFmtId="1" fontId="2" fillId="3" borderId="38" xfId="0" applyNumberFormat="1" applyFont="1" applyFill="1" applyBorder="1" applyAlignment="1" applyProtection="1">
      <alignment horizontal="center" vertical="center"/>
      <protection locked="0"/>
    </xf>
    <xf numFmtId="14" fontId="2" fillId="3" borderId="29" xfId="0" applyNumberFormat="1" applyFont="1" applyFill="1" applyBorder="1" applyAlignment="1" applyProtection="1">
      <alignment horizontal="center" vertical="center"/>
      <protection locked="0"/>
    </xf>
    <xf numFmtId="0" fontId="2" fillId="2" borderId="5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166" fontId="4" fillId="3" borderId="29" xfId="0" applyNumberFormat="1" applyFont="1" applyFill="1" applyBorder="1" applyAlignment="1" applyProtection="1">
      <alignment horizontal="center" vertical="center" wrapText="1"/>
      <protection locked="0"/>
    </xf>
    <xf numFmtId="166" fontId="4" fillId="3" borderId="38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9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left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5" fillId="4" borderId="33" xfId="0" applyFont="1" applyFill="1" applyBorder="1" applyAlignment="1">
      <alignment horizontal="left" vertical="center"/>
    </xf>
    <xf numFmtId="0" fontId="5" fillId="4" borderId="34" xfId="0" applyFont="1" applyFill="1" applyBorder="1" applyAlignment="1">
      <alignment horizontal="left" vertical="center"/>
    </xf>
    <xf numFmtId="0" fontId="2" fillId="2" borderId="5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right" vertical="top" wrapText="1"/>
    </xf>
    <xf numFmtId="166" fontId="4" fillId="2" borderId="81" xfId="1" applyNumberFormat="1" applyFont="1" applyFill="1" applyBorder="1" applyAlignment="1">
      <alignment horizontal="center" vertical="center" wrapText="1"/>
    </xf>
    <xf numFmtId="166" fontId="4" fillId="2" borderId="82" xfId="1" applyNumberFormat="1" applyFont="1" applyFill="1" applyBorder="1" applyAlignment="1">
      <alignment horizontal="center" vertical="center" wrapText="1"/>
    </xf>
    <xf numFmtId="166" fontId="2" fillId="3" borderId="42" xfId="0" applyNumberFormat="1" applyFont="1" applyFill="1" applyBorder="1" applyAlignment="1" applyProtection="1">
      <alignment horizontal="center" vertical="center" wrapText="1"/>
      <protection locked="0"/>
    </xf>
    <xf numFmtId="166" fontId="2" fillId="3" borderId="5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65" xfId="0" applyFont="1" applyFill="1" applyBorder="1" applyAlignment="1">
      <alignment horizontal="left" vertical="center"/>
    </xf>
    <xf numFmtId="0" fontId="2" fillId="2" borderId="60" xfId="0" applyFont="1" applyFill="1" applyBorder="1" applyAlignment="1">
      <alignment horizontal="left" vertical="center"/>
    </xf>
    <xf numFmtId="0" fontId="2" fillId="2" borderId="66" xfId="0" applyFont="1" applyFill="1" applyBorder="1" applyAlignment="1">
      <alignment horizontal="left" vertical="center"/>
    </xf>
    <xf numFmtId="0" fontId="2" fillId="2" borderId="61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67" xfId="0" applyFont="1" applyFill="1" applyBorder="1" applyAlignment="1">
      <alignment horizontal="left" vertical="center"/>
    </xf>
    <xf numFmtId="0" fontId="2" fillId="2" borderId="68" xfId="0" applyFont="1" applyFill="1" applyBorder="1" applyAlignment="1">
      <alignment horizontal="left" vertical="center"/>
    </xf>
    <xf numFmtId="0" fontId="2" fillId="2" borderId="69" xfId="0" applyFont="1" applyFill="1" applyBorder="1" applyAlignment="1">
      <alignment horizontal="left" vertical="center"/>
    </xf>
    <xf numFmtId="0" fontId="2" fillId="2" borderId="70" xfId="0" applyFont="1" applyFill="1" applyBorder="1" applyAlignment="1">
      <alignment horizontal="left" vertical="center"/>
    </xf>
    <xf numFmtId="0" fontId="5" fillId="4" borderId="85" xfId="0" applyFont="1" applyFill="1" applyBorder="1" applyAlignment="1">
      <alignment horizontal="left" vertical="center"/>
    </xf>
    <xf numFmtId="0" fontId="5" fillId="4" borderId="44" xfId="0" applyFont="1" applyFill="1" applyBorder="1" applyAlignment="1">
      <alignment horizontal="left" vertical="center"/>
    </xf>
    <xf numFmtId="0" fontId="5" fillId="4" borderId="47" xfId="0" applyFont="1" applyFill="1" applyBorder="1" applyAlignment="1">
      <alignment horizontal="left" vertical="center"/>
    </xf>
    <xf numFmtId="0" fontId="2" fillId="3" borderId="58" xfId="0" applyFont="1" applyFill="1" applyBorder="1" applyAlignment="1" applyProtection="1">
      <alignment horizontal="left" vertical="center" wrapText="1"/>
      <protection locked="0"/>
    </xf>
    <xf numFmtId="0" fontId="2" fillId="3" borderId="58" xfId="0" applyFont="1" applyFill="1" applyBorder="1" applyAlignment="1" applyProtection="1">
      <alignment horizontal="center" vertical="center" wrapText="1"/>
      <protection locked="0"/>
    </xf>
    <xf numFmtId="14" fontId="2" fillId="3" borderId="58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59" xfId="0" applyFont="1" applyFill="1" applyBorder="1" applyAlignment="1" applyProtection="1">
      <alignment horizontal="center" vertical="center" wrapText="1"/>
      <protection locked="0"/>
    </xf>
    <xf numFmtId="0" fontId="5" fillId="4" borderId="78" xfId="0" applyFont="1" applyFill="1" applyBorder="1" applyAlignment="1">
      <alignment horizontal="left" vertical="center" wrapText="1"/>
    </xf>
    <xf numFmtId="0" fontId="5" fillId="4" borderId="79" xfId="0" applyFont="1" applyFill="1" applyBorder="1" applyAlignment="1">
      <alignment horizontal="left" vertical="center" wrapText="1"/>
    </xf>
    <xf numFmtId="0" fontId="5" fillId="4" borderId="88" xfId="0" applyFont="1" applyFill="1" applyBorder="1" applyAlignment="1">
      <alignment horizontal="left" vertical="center" wrapText="1"/>
    </xf>
    <xf numFmtId="0" fontId="5" fillId="4" borderId="89" xfId="0" applyFont="1" applyFill="1" applyBorder="1" applyAlignment="1">
      <alignment horizontal="center" vertical="center" wrapText="1"/>
    </xf>
    <xf numFmtId="0" fontId="5" fillId="4" borderId="90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 applyProtection="1">
      <alignment horizontal="left" vertical="center" wrapText="1"/>
      <protection locked="0"/>
    </xf>
    <xf numFmtId="0" fontId="2" fillId="3" borderId="42" xfId="0" applyFont="1" applyFill="1" applyBorder="1" applyAlignment="1" applyProtection="1">
      <alignment horizontal="center" vertical="center" wrapText="1"/>
      <protection locked="0"/>
    </xf>
    <xf numFmtId="14" fontId="2" fillId="3" borderId="4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51" xfId="0" applyFont="1" applyFill="1" applyBorder="1" applyAlignment="1" applyProtection="1">
      <alignment horizontal="center" vertical="center" wrapText="1"/>
      <protection locked="0"/>
    </xf>
    <xf numFmtId="9" fontId="4" fillId="2" borderId="52" xfId="2" applyFont="1" applyFill="1" applyBorder="1" applyAlignment="1">
      <alignment horizontal="left" vertical="center"/>
    </xf>
    <xf numFmtId="9" fontId="4" fillId="2" borderId="0" xfId="2" applyFont="1" applyFill="1" applyBorder="1" applyAlignment="1">
      <alignment horizontal="left" vertical="center"/>
    </xf>
    <xf numFmtId="166" fontId="4" fillId="2" borderId="62" xfId="0" applyNumberFormat="1" applyFont="1" applyFill="1" applyBorder="1" applyAlignment="1">
      <alignment horizontal="center" vertical="center" wrapText="1"/>
    </xf>
    <xf numFmtId="166" fontId="4" fillId="2" borderId="36" xfId="0" applyNumberFormat="1" applyFont="1" applyFill="1" applyBorder="1" applyAlignment="1">
      <alignment horizontal="center" vertical="center" wrapText="1"/>
    </xf>
    <xf numFmtId="0" fontId="4" fillId="2" borderId="86" xfId="0" applyFont="1" applyFill="1" applyBorder="1" applyAlignment="1">
      <alignment horizontal="right" vertical="center"/>
    </xf>
    <xf numFmtId="0" fontId="10" fillId="2" borderId="28" xfId="3" applyFill="1" applyBorder="1" applyAlignment="1">
      <alignment horizontal="left" vertical="center" wrapText="1"/>
    </xf>
    <xf numFmtId="0" fontId="8" fillId="2" borderId="93" xfId="0" applyFont="1" applyFill="1" applyBorder="1" applyAlignment="1">
      <alignment horizontal="left" vertical="center" wrapText="1"/>
    </xf>
    <xf numFmtId="1" fontId="2" fillId="3" borderId="91" xfId="2" applyNumberFormat="1" applyFont="1" applyFill="1" applyBorder="1" applyAlignment="1" applyProtection="1">
      <alignment horizontal="center" vertical="center" wrapText="1"/>
      <protection locked="0"/>
    </xf>
    <xf numFmtId="1" fontId="2" fillId="3" borderId="27" xfId="2" applyNumberFormat="1" applyFont="1" applyFill="1" applyBorder="1" applyAlignment="1" applyProtection="1">
      <alignment horizontal="center" vertical="center" wrapText="1"/>
      <protection locked="0"/>
    </xf>
    <xf numFmtId="1" fontId="2" fillId="3" borderId="22" xfId="2" applyNumberFormat="1" applyFont="1" applyFill="1" applyBorder="1" applyAlignment="1" applyProtection="1">
      <alignment horizontal="center" vertical="center" wrapText="1"/>
      <protection locked="0"/>
    </xf>
    <xf numFmtId="1" fontId="2" fillId="3" borderId="15" xfId="2" applyNumberFormat="1" applyFont="1" applyFill="1" applyBorder="1" applyAlignment="1" applyProtection="1">
      <alignment horizontal="center" vertical="center" wrapText="1"/>
      <protection locked="0"/>
    </xf>
    <xf numFmtId="0" fontId="2" fillId="2" borderId="92" xfId="0" applyFont="1" applyFill="1" applyBorder="1" applyAlignment="1">
      <alignment horizontal="center" vertical="center" wrapText="1"/>
    </xf>
    <xf numFmtId="0" fontId="2" fillId="2" borderId="93" xfId="0" applyFont="1" applyFill="1" applyBorder="1" applyAlignment="1">
      <alignment horizontal="center" vertical="center" wrapText="1"/>
    </xf>
    <xf numFmtId="166" fontId="2" fillId="3" borderId="92" xfId="2" applyNumberFormat="1" applyFont="1" applyFill="1" applyBorder="1" applyAlignment="1" applyProtection="1">
      <alignment horizontal="center" vertical="center" wrapText="1"/>
      <protection locked="0"/>
    </xf>
    <xf numFmtId="166" fontId="2" fillId="3" borderId="93" xfId="2" applyNumberFormat="1" applyFont="1" applyFill="1" applyBorder="1" applyAlignment="1" applyProtection="1">
      <alignment horizontal="center" vertical="center" wrapText="1"/>
      <protection locked="0"/>
    </xf>
    <xf numFmtId="166" fontId="4" fillId="2" borderId="94" xfId="0" applyNumberFormat="1" applyFont="1" applyFill="1" applyBorder="1" applyAlignment="1">
      <alignment horizontal="center" vertical="center" wrapText="1"/>
    </xf>
    <xf numFmtId="166" fontId="4" fillId="2" borderId="95" xfId="0" applyNumberFormat="1" applyFont="1" applyFill="1" applyBorder="1" applyAlignment="1">
      <alignment horizontal="center" vertical="center" wrapText="1"/>
    </xf>
    <xf numFmtId="166" fontId="4" fillId="2" borderId="96" xfId="0" applyNumberFormat="1" applyFont="1" applyFill="1" applyBorder="1" applyAlignment="1">
      <alignment horizontal="center" vertical="center" wrapText="1"/>
    </xf>
    <xf numFmtId="166" fontId="4" fillId="2" borderId="97" xfId="0" applyNumberFormat="1" applyFont="1" applyFill="1" applyBorder="1" applyAlignment="1">
      <alignment horizontal="center" vertical="center" wrapText="1"/>
    </xf>
    <xf numFmtId="0" fontId="8" fillId="2" borderId="98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6" xfId="0" applyFont="1" applyFill="1" applyBorder="1" applyAlignment="1">
      <alignment horizontal="left" vertical="center"/>
    </xf>
    <xf numFmtId="0" fontId="4" fillId="2" borderId="30" xfId="0" applyFont="1" applyFill="1" applyBorder="1" applyAlignment="1">
      <alignment horizontal="right" vertical="center" wrapText="1"/>
    </xf>
    <xf numFmtId="166" fontId="4" fillId="0" borderId="30" xfId="0" applyNumberFormat="1" applyFont="1" applyBorder="1" applyAlignment="1">
      <alignment horizontal="center" vertical="center" wrapText="1"/>
    </xf>
    <xf numFmtId="166" fontId="4" fillId="0" borderId="72" xfId="0" applyNumberFormat="1" applyFont="1" applyBorder="1" applyAlignment="1">
      <alignment horizontal="center" vertical="center" wrapText="1"/>
    </xf>
    <xf numFmtId="0" fontId="4" fillId="2" borderId="58" xfId="0" applyFont="1" applyFill="1" applyBorder="1" applyAlignment="1">
      <alignment horizontal="right" vertical="center" wrapText="1"/>
    </xf>
    <xf numFmtId="166" fontId="4" fillId="0" borderId="58" xfId="0" applyNumberFormat="1" applyFont="1" applyBorder="1" applyAlignment="1">
      <alignment horizontal="center" vertical="center" wrapText="1"/>
    </xf>
    <xf numFmtId="166" fontId="4" fillId="0" borderId="59" xfId="0" applyNumberFormat="1" applyFont="1" applyBorder="1" applyAlignment="1">
      <alignment horizontal="center" vertical="center" wrapText="1"/>
    </xf>
    <xf numFmtId="166" fontId="2" fillId="0" borderId="42" xfId="0" applyNumberFormat="1" applyFont="1" applyBorder="1" applyAlignment="1" applyProtection="1">
      <alignment horizontal="center" vertical="center" wrapText="1"/>
      <protection locked="0"/>
    </xf>
    <xf numFmtId="166" fontId="2" fillId="0" borderId="51" xfId="0" applyNumberFormat="1" applyFont="1" applyBorder="1" applyAlignment="1" applyProtection="1">
      <alignment horizontal="center" vertical="center" wrapText="1"/>
      <protection locked="0"/>
    </xf>
    <xf numFmtId="0" fontId="5" fillId="4" borderId="78" xfId="0" applyFont="1" applyFill="1" applyBorder="1" applyAlignment="1">
      <alignment horizontal="left" vertical="center"/>
    </xf>
    <xf numFmtId="0" fontId="5" fillId="4" borderId="79" xfId="0" applyFont="1" applyFill="1" applyBorder="1" applyAlignment="1">
      <alignment horizontal="left" vertical="center"/>
    </xf>
    <xf numFmtId="0" fontId="5" fillId="4" borderId="80" xfId="0" applyFont="1" applyFill="1" applyBorder="1" applyAlignment="1">
      <alignment horizontal="left" vertical="center"/>
    </xf>
    <xf numFmtId="0" fontId="5" fillId="4" borderId="22" xfId="0" applyFont="1" applyFill="1" applyBorder="1" applyAlignment="1">
      <alignment horizontal="left" vertical="center"/>
    </xf>
    <xf numFmtId="0" fontId="5" fillId="4" borderId="14" xfId="0" applyFont="1" applyFill="1" applyBorder="1" applyAlignment="1">
      <alignment horizontal="left" vertical="center"/>
    </xf>
    <xf numFmtId="0" fontId="5" fillId="4" borderId="76" xfId="0" applyFont="1" applyFill="1" applyBorder="1" applyAlignment="1">
      <alignment horizontal="left" vertical="center"/>
    </xf>
    <xf numFmtId="0" fontId="2" fillId="3" borderId="62" xfId="0" applyFont="1" applyFill="1" applyBorder="1" applyAlignment="1" applyProtection="1">
      <alignment horizontal="left" vertical="center"/>
      <protection locked="0"/>
    </xf>
    <xf numFmtId="0" fontId="2" fillId="3" borderId="31" xfId="0" applyFont="1" applyFill="1" applyBorder="1" applyAlignment="1" applyProtection="1">
      <alignment horizontal="left" vertical="center"/>
      <protection locked="0"/>
    </xf>
    <xf numFmtId="0" fontId="2" fillId="3" borderId="36" xfId="0" applyFont="1" applyFill="1" applyBorder="1" applyAlignment="1" applyProtection="1">
      <alignment horizontal="left" vertical="center"/>
      <protection locked="0"/>
    </xf>
    <xf numFmtId="166" fontId="4" fillId="2" borderId="62" xfId="2" applyNumberFormat="1" applyFont="1" applyFill="1" applyBorder="1" applyAlignment="1">
      <alignment horizontal="center" vertical="center" wrapText="1"/>
    </xf>
    <xf numFmtId="9" fontId="4" fillId="2" borderId="36" xfId="2" applyFont="1" applyFill="1" applyBorder="1" applyAlignment="1">
      <alignment horizontal="center" vertical="center" wrapText="1"/>
    </xf>
    <xf numFmtId="166" fontId="4" fillId="2" borderId="31" xfId="0" applyNumberFormat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8" fillId="2" borderId="92" xfId="0" applyFont="1" applyFill="1" applyBorder="1" applyAlignment="1">
      <alignment horizontal="left" vertical="center" wrapText="1"/>
    </xf>
    <xf numFmtId="0" fontId="4" fillId="2" borderId="83" xfId="0" applyFont="1" applyFill="1" applyBorder="1" applyAlignment="1">
      <alignment horizontal="right" vertical="center" wrapText="1"/>
    </xf>
    <xf numFmtId="166" fontId="4" fillId="0" borderId="83" xfId="0" applyNumberFormat="1" applyFont="1" applyBorder="1" applyAlignment="1">
      <alignment horizontal="center" vertical="center" wrapText="1"/>
    </xf>
    <xf numFmtId="166" fontId="4" fillId="0" borderId="84" xfId="0" applyNumberFormat="1" applyFont="1" applyBorder="1" applyAlignment="1">
      <alignment horizontal="center" vertical="center" wrapText="1"/>
    </xf>
    <xf numFmtId="166" fontId="2" fillId="3" borderId="62" xfId="0" applyNumberFormat="1" applyFont="1" applyFill="1" applyBorder="1" applyAlignment="1" applyProtection="1">
      <alignment horizontal="center" vertical="center" wrapText="1"/>
      <protection locked="0"/>
    </xf>
    <xf numFmtId="166" fontId="2" fillId="3" borderId="36" xfId="0" applyNumberFormat="1" applyFont="1" applyFill="1" applyBorder="1" applyAlignment="1" applyProtection="1">
      <alignment horizontal="center" vertical="center" wrapText="1"/>
      <protection locked="0"/>
    </xf>
    <xf numFmtId="166" fontId="4" fillId="3" borderId="62" xfId="0" applyNumberFormat="1" applyFont="1" applyFill="1" applyBorder="1" applyAlignment="1" applyProtection="1">
      <alignment horizontal="center" vertical="center" wrapText="1"/>
      <protection locked="0"/>
    </xf>
    <xf numFmtId="166" fontId="4" fillId="3" borderId="36" xfId="0" applyNumberFormat="1" applyFont="1" applyFill="1" applyBorder="1" applyAlignment="1" applyProtection="1">
      <alignment horizontal="center" vertical="center" wrapText="1"/>
      <protection locked="0"/>
    </xf>
    <xf numFmtId="168" fontId="2" fillId="3" borderId="9" xfId="2" applyNumberFormat="1" applyFont="1" applyFill="1" applyBorder="1" applyAlignment="1" applyProtection="1">
      <alignment horizontal="center" vertical="center" wrapText="1"/>
      <protection locked="0"/>
    </xf>
    <xf numFmtId="9" fontId="2" fillId="3" borderId="9" xfId="2" applyFont="1" applyFill="1" applyBorder="1" applyAlignment="1" applyProtection="1">
      <alignment horizontal="center" vertical="center" wrapText="1"/>
      <protection locked="0"/>
    </xf>
    <xf numFmtId="0" fontId="5" fillId="4" borderId="64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/>
    </xf>
    <xf numFmtId="0" fontId="5" fillId="4" borderId="74" xfId="0" applyFont="1" applyFill="1" applyBorder="1" applyAlignment="1">
      <alignment horizontal="left" vertical="center"/>
    </xf>
    <xf numFmtId="0" fontId="4" fillId="2" borderId="62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117" xfId="0" applyFont="1" applyFill="1" applyBorder="1" applyAlignment="1">
      <alignment horizontal="center" vertical="center"/>
    </xf>
    <xf numFmtId="0" fontId="4" fillId="2" borderId="62" xfId="0" applyFont="1" applyFill="1" applyBorder="1" applyAlignment="1">
      <alignment horizontal="left" vertical="center"/>
    </xf>
    <xf numFmtId="0" fontId="4" fillId="2" borderId="31" xfId="0" applyFont="1" applyFill="1" applyBorder="1" applyAlignment="1">
      <alignment horizontal="left" vertical="center"/>
    </xf>
    <xf numFmtId="0" fontId="4" fillId="2" borderId="63" xfId="0" applyFont="1" applyFill="1" applyBorder="1" applyAlignment="1">
      <alignment horizontal="left" vertical="center"/>
    </xf>
    <xf numFmtId="166" fontId="4" fillId="2" borderId="117" xfId="0" applyNumberFormat="1" applyFont="1" applyFill="1" applyBorder="1" applyAlignment="1">
      <alignment horizontal="center" vertical="center" wrapText="1"/>
    </xf>
    <xf numFmtId="0" fontId="2" fillId="2" borderId="119" xfId="0" applyFont="1" applyFill="1" applyBorder="1" applyAlignment="1">
      <alignment horizontal="left" vertical="center" wrapText="1"/>
    </xf>
    <xf numFmtId="0" fontId="2" fillId="2" borderId="120" xfId="0" applyFont="1" applyFill="1" applyBorder="1" applyAlignment="1">
      <alignment horizontal="left" vertical="center" wrapText="1"/>
    </xf>
    <xf numFmtId="43" fontId="4" fillId="2" borderId="62" xfId="4" applyFont="1" applyFill="1" applyBorder="1" applyAlignment="1" applyProtection="1">
      <alignment horizontal="center" vertical="center" wrapText="1"/>
    </xf>
    <xf numFmtId="43" fontId="4" fillId="2" borderId="117" xfId="4" applyFont="1" applyFill="1" applyBorder="1" applyAlignment="1" applyProtection="1">
      <alignment horizontal="center" vertical="center" wrapText="1"/>
    </xf>
    <xf numFmtId="0" fontId="2" fillId="2" borderId="62" xfId="0" applyFont="1" applyFill="1" applyBorder="1" applyAlignment="1">
      <alignment horizontal="right" vertical="center" wrapText="1" indent="1"/>
    </xf>
    <xf numFmtId="0" fontId="2" fillId="2" borderId="31" xfId="0" applyFont="1" applyFill="1" applyBorder="1" applyAlignment="1">
      <alignment horizontal="right" vertical="center" wrapText="1" indent="1"/>
    </xf>
    <xf numFmtId="0" fontId="2" fillId="2" borderId="63" xfId="0" applyFont="1" applyFill="1" applyBorder="1" applyAlignment="1">
      <alignment horizontal="right" vertical="center" wrapText="1" indent="1"/>
    </xf>
    <xf numFmtId="1" fontId="2" fillId="0" borderId="29" xfId="2" applyNumberFormat="1" applyFont="1" applyFill="1" applyBorder="1" applyAlignment="1" applyProtection="1">
      <alignment horizontal="center" vertical="center" wrapText="1"/>
      <protection locked="0"/>
    </xf>
    <xf numFmtId="166" fontId="2" fillId="2" borderId="62" xfId="0" applyNumberFormat="1" applyFont="1" applyFill="1" applyBorder="1" applyAlignment="1">
      <alignment horizontal="center" vertical="center" wrapText="1"/>
    </xf>
    <xf numFmtId="166" fontId="2" fillId="2" borderId="117" xfId="0" applyNumberFormat="1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0" borderId="22" xfId="0" applyFont="1" applyBorder="1" applyAlignment="1" applyProtection="1">
      <alignment horizontal="left" vertical="center"/>
      <protection locked="0"/>
    </xf>
    <xf numFmtId="0" fontId="2" fillId="0" borderId="122" xfId="0" applyFont="1" applyBorder="1" applyAlignment="1" applyProtection="1">
      <alignment horizontal="left" vertical="center"/>
      <protection locked="0"/>
    </xf>
    <xf numFmtId="169" fontId="2" fillId="0" borderId="0" xfId="0" applyNumberFormat="1" applyFont="1" applyAlignment="1" applyProtection="1">
      <alignment horizontal="left" vertical="center"/>
      <protection locked="0"/>
    </xf>
    <xf numFmtId="169" fontId="2" fillId="0" borderId="4" xfId="0" applyNumberFormat="1" applyFont="1" applyBorder="1" applyAlignment="1" applyProtection="1">
      <alignment horizontal="left" vertical="center"/>
      <protection locked="0"/>
    </xf>
    <xf numFmtId="0" fontId="2" fillId="2" borderId="9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2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0" borderId="25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114" xfId="0" applyFont="1" applyBorder="1" applyAlignment="1" applyProtection="1">
      <alignment horizontal="left" vertical="center"/>
      <protection locked="0"/>
    </xf>
    <xf numFmtId="0" fontId="2" fillId="2" borderId="107" xfId="0" applyFont="1" applyFill="1" applyBorder="1" applyAlignment="1">
      <alignment horizontal="center" vertical="center" wrapText="1"/>
    </xf>
    <xf numFmtId="0" fontId="2" fillId="2" borderId="98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169" fontId="2" fillId="0" borderId="13" xfId="0" applyNumberFormat="1" applyFont="1" applyBorder="1" applyAlignment="1" applyProtection="1">
      <alignment horizontal="left" vertical="center"/>
      <protection locked="0"/>
    </xf>
    <xf numFmtId="169" fontId="2" fillId="0" borderId="107" xfId="0" applyNumberFormat="1" applyFont="1" applyBorder="1" applyAlignment="1" applyProtection="1">
      <alignment horizontal="left" vertical="center"/>
      <protection locked="0"/>
    </xf>
    <xf numFmtId="0" fontId="2" fillId="2" borderId="13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2" fontId="4" fillId="2" borderId="62" xfId="4" applyNumberFormat="1" applyFont="1" applyFill="1" applyBorder="1" applyAlignment="1" applyProtection="1">
      <alignment horizontal="center" vertical="center" wrapText="1"/>
    </xf>
    <xf numFmtId="2" fontId="4" fillId="2" borderId="117" xfId="4" applyNumberFormat="1" applyFont="1" applyFill="1" applyBorder="1" applyAlignment="1" applyProtection="1">
      <alignment horizontal="center" vertical="center" wrapText="1"/>
    </xf>
    <xf numFmtId="0" fontId="2" fillId="2" borderId="46" xfId="0" applyFont="1" applyFill="1" applyBorder="1" applyAlignment="1">
      <alignment horizontal="center"/>
    </xf>
    <xf numFmtId="0" fontId="2" fillId="2" borderId="44" xfId="0" applyFont="1" applyFill="1" applyBorder="1" applyAlignment="1">
      <alignment horizontal="center"/>
    </xf>
    <xf numFmtId="0" fontId="2" fillId="2" borderId="48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39" xfId="0" applyFont="1" applyFill="1" applyBorder="1" applyAlignment="1">
      <alignment horizontal="center"/>
    </xf>
    <xf numFmtId="0" fontId="2" fillId="2" borderId="40" xfId="0" applyFont="1" applyFill="1" applyBorder="1" applyAlignment="1">
      <alignment horizontal="center"/>
    </xf>
    <xf numFmtId="0" fontId="2" fillId="2" borderId="41" xfId="0" applyFont="1" applyFill="1" applyBorder="1" applyAlignment="1">
      <alignment horizontal="center"/>
    </xf>
    <xf numFmtId="0" fontId="4" fillId="2" borderId="43" xfId="0" applyFont="1" applyFill="1" applyBorder="1" applyAlignment="1">
      <alignment horizontal="center"/>
    </xf>
    <xf numFmtId="0" fontId="4" fillId="2" borderId="49" xfId="0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 wrapText="1"/>
    </xf>
    <xf numFmtId="0" fontId="4" fillId="0" borderId="99" xfId="0" applyFont="1" applyBorder="1" applyAlignment="1">
      <alignment horizontal="center" vertical="center" wrapText="1"/>
    </xf>
    <xf numFmtId="0" fontId="4" fillId="0" borderId="100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left" vertical="center"/>
    </xf>
    <xf numFmtId="166" fontId="2" fillId="3" borderId="29" xfId="0" applyNumberFormat="1" applyFont="1" applyFill="1" applyBorder="1" applyAlignment="1" applyProtection="1">
      <alignment horizontal="center" vertical="center"/>
      <protection locked="0"/>
    </xf>
    <xf numFmtId="166" fontId="2" fillId="0" borderId="29" xfId="0" applyNumberFormat="1" applyFont="1" applyBorder="1" applyAlignment="1">
      <alignment horizontal="center" vertical="center"/>
    </xf>
    <xf numFmtId="165" fontId="2" fillId="0" borderId="29" xfId="0" applyNumberFormat="1" applyFont="1" applyBorder="1" applyAlignment="1">
      <alignment horizontal="left" vertical="center"/>
    </xf>
    <xf numFmtId="165" fontId="2" fillId="0" borderId="38" xfId="0" applyNumberFormat="1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center" vertical="center"/>
    </xf>
    <xf numFmtId="0" fontId="2" fillId="2" borderId="111" xfId="0" applyFont="1" applyFill="1" applyBorder="1" applyAlignment="1">
      <alignment horizontal="left" vertical="center"/>
    </xf>
    <xf numFmtId="0" fontId="2" fillId="2" borderId="110" xfId="0" applyFont="1" applyFill="1" applyBorder="1" applyAlignment="1">
      <alignment horizontal="left" vertical="center"/>
    </xf>
    <xf numFmtId="0" fontId="2" fillId="0" borderId="112" xfId="0" applyFont="1" applyBorder="1" applyAlignment="1">
      <alignment horizontal="left" vertical="center" wrapText="1"/>
    </xf>
    <xf numFmtId="0" fontId="2" fillId="0" borderId="113" xfId="0" applyFont="1" applyBorder="1" applyAlignment="1">
      <alignment horizontal="left" vertical="center" wrapText="1"/>
    </xf>
    <xf numFmtId="166" fontId="2" fillId="0" borderId="38" xfId="0" applyNumberFormat="1" applyFont="1" applyBorder="1" applyAlignment="1">
      <alignment horizontal="center" vertical="center"/>
    </xf>
    <xf numFmtId="0" fontId="5" fillId="4" borderId="33" xfId="0" applyFont="1" applyFill="1" applyBorder="1" applyAlignment="1">
      <alignment horizontal="left"/>
    </xf>
    <xf numFmtId="0" fontId="2" fillId="3" borderId="29" xfId="0" applyFont="1" applyFill="1" applyBorder="1" applyAlignment="1" applyProtection="1">
      <alignment horizontal="left"/>
      <protection locked="0"/>
    </xf>
    <xf numFmtId="0" fontId="2" fillId="2" borderId="52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53" xfId="0" applyFont="1" applyFill="1" applyBorder="1" applyAlignment="1">
      <alignment horizontal="left" vertical="top" wrapText="1"/>
    </xf>
    <xf numFmtId="0" fontId="2" fillId="2" borderId="54" xfId="0" applyFont="1" applyFill="1" applyBorder="1" applyAlignment="1">
      <alignment horizontal="left" vertical="top" wrapText="1"/>
    </xf>
    <xf numFmtId="0" fontId="2" fillId="2" borderId="55" xfId="0" applyFont="1" applyFill="1" applyBorder="1" applyAlignment="1">
      <alignment horizontal="left" vertical="top" wrapText="1"/>
    </xf>
    <xf numFmtId="0" fontId="2" fillId="2" borderId="56" xfId="0" applyFont="1" applyFill="1" applyBorder="1" applyAlignment="1">
      <alignment horizontal="left" vertical="top" wrapText="1"/>
    </xf>
    <xf numFmtId="0" fontId="5" fillId="4" borderId="18" xfId="0" applyFont="1" applyFill="1" applyBorder="1" applyAlignment="1">
      <alignment horizontal="left"/>
    </xf>
    <xf numFmtId="0" fontId="5" fillId="4" borderId="17" xfId="0" applyFont="1" applyFill="1" applyBorder="1" applyAlignment="1">
      <alignment horizontal="left"/>
    </xf>
    <xf numFmtId="0" fontId="4" fillId="0" borderId="2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wrapText="1"/>
    </xf>
    <xf numFmtId="0" fontId="4" fillId="2" borderId="107" xfId="0" applyFont="1" applyFill="1" applyBorder="1" applyAlignment="1">
      <alignment horizontal="center" wrapText="1"/>
    </xf>
    <xf numFmtId="0" fontId="2" fillId="0" borderId="29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2" fillId="3" borderId="13" xfId="0" applyFont="1" applyFill="1" applyBorder="1" applyAlignment="1" applyProtection="1">
      <alignment horizontal="left"/>
      <protection locked="0"/>
    </xf>
    <xf numFmtId="0" fontId="2" fillId="3" borderId="11" xfId="0" applyFont="1" applyFill="1" applyBorder="1" applyAlignment="1" applyProtection="1">
      <alignment horizontal="left"/>
      <protection locked="0"/>
    </xf>
    <xf numFmtId="0" fontId="2" fillId="3" borderId="16" xfId="0" applyFont="1" applyFill="1" applyBorder="1" applyAlignment="1" applyProtection="1">
      <alignment horizontal="left"/>
      <protection locked="0"/>
    </xf>
    <xf numFmtId="0" fontId="2" fillId="2" borderId="3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 applyProtection="1">
      <alignment horizontal="left" vertical="top"/>
      <protection locked="0"/>
    </xf>
    <xf numFmtId="0" fontId="2" fillId="3" borderId="0" xfId="0" applyFont="1" applyFill="1" applyAlignment="1" applyProtection="1">
      <alignment horizontal="left" vertical="top"/>
      <protection locked="0"/>
    </xf>
    <xf numFmtId="0" fontId="2" fillId="3" borderId="5" xfId="0" applyFont="1" applyFill="1" applyBorder="1" applyAlignment="1" applyProtection="1">
      <alignment horizontal="left" vertical="top"/>
      <protection locked="0"/>
    </xf>
    <xf numFmtId="0" fontId="2" fillId="3" borderId="6" xfId="0" applyFont="1" applyFill="1" applyBorder="1" applyAlignment="1" applyProtection="1">
      <alignment horizontal="left" vertical="top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2" fillId="3" borderId="13" xfId="0" applyFon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 applyProtection="1">
      <alignment horizontal="center"/>
      <protection locked="0"/>
    </xf>
    <xf numFmtId="0" fontId="5" fillId="4" borderId="25" xfId="0" applyFont="1" applyFill="1" applyBorder="1" applyAlignment="1">
      <alignment horizontal="center"/>
    </xf>
    <xf numFmtId="0" fontId="5" fillId="4" borderId="26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left"/>
    </xf>
    <xf numFmtId="0" fontId="5" fillId="4" borderId="26" xfId="0" applyFont="1" applyFill="1" applyBorder="1" applyAlignment="1">
      <alignment horizontal="left"/>
    </xf>
    <xf numFmtId="0" fontId="0" fillId="0" borderId="126" xfId="0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5" fillId="4" borderId="45" xfId="0" applyFont="1" applyFill="1" applyBorder="1" applyAlignment="1">
      <alignment horizontal="left"/>
    </xf>
    <xf numFmtId="0" fontId="5" fillId="4" borderId="14" xfId="0" applyFont="1" applyFill="1" applyBorder="1" applyAlignment="1">
      <alignment horizontal="left"/>
    </xf>
  </cellXfs>
  <cellStyles count="5">
    <cellStyle name="Comma" xfId="4" builtinId="3"/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3C0A82"/>
      <color rgb="FFCCC0DA"/>
      <color rgb="FFC198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Expenditure Forecast Comparison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3"/>
          <c:order val="3"/>
          <c:tx>
            <c:strRef>
              <c:f>'Expenditure Profile'!$E$16:$H$16</c:f>
              <c:strCache>
                <c:ptCount val="1"/>
                <c:pt idx="0">
                  <c:v>Total Project Cost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multiLvlStrRef>
              <c:f>'Expenditure Profile'!$B$17:$C$33</c:f>
              <c:multiLvlStrCache>
                <c:ptCount val="17"/>
                <c:lvl>
                  <c:pt idx="0">
                    <c:v>Quarter 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  <c:pt idx="10">
                    <c:v>Q2</c:v>
                  </c:pt>
                  <c:pt idx="11">
                    <c:v>Q3</c:v>
                  </c:pt>
                  <c:pt idx="12">
                    <c:v>Q4</c:v>
                  </c:pt>
                  <c:pt idx="13">
                    <c:v>Q1</c:v>
                  </c:pt>
                  <c:pt idx="14">
                    <c:v>Q2</c:v>
                  </c:pt>
                  <c:pt idx="15">
                    <c:v>Q3</c:v>
                  </c:pt>
                  <c:pt idx="16">
                    <c:v>Q4</c:v>
                  </c:pt>
                </c:lvl>
                <c:lvl>
                  <c:pt idx="0">
                    <c:v>Year </c:v>
                  </c:pt>
                  <c:pt idx="1">
                    <c:v>Year 1 </c:v>
                  </c:pt>
                  <c:pt idx="5">
                    <c:v>Year 2</c:v>
                  </c:pt>
                  <c:pt idx="9">
                    <c:v>Year 3</c:v>
                  </c:pt>
                  <c:pt idx="13">
                    <c:v>Year 4</c:v>
                  </c:pt>
                </c:lvl>
              </c:multiLvlStrCache>
            </c:multiLvlStrRef>
          </c:cat>
          <c:val>
            <c:numRef>
              <c:f>'Expenditure Profile'!$G$17:$G$33</c:f>
              <c:numCache>
                <c:formatCode>_-[$€-2]\ * #,##0.00_-;\-[$€-2]\ * #,##0.00_-;_-[$€-2]\ * "-"??_-;_-@_-</c:formatCode>
                <c:ptCount val="17"/>
                <c:pt idx="0" formatCode="General">
                  <c:v>0</c:v>
                </c:pt>
                <c:pt idx="1">
                  <c:v>0</c:v>
                </c:pt>
                <c:pt idx="2">
                  <c:v>1200000</c:v>
                </c:pt>
                <c:pt idx="3">
                  <c:v>1271703.54</c:v>
                </c:pt>
                <c:pt idx="4">
                  <c:v>1271703.54</c:v>
                </c:pt>
                <c:pt idx="5">
                  <c:v>1271703.54</c:v>
                </c:pt>
                <c:pt idx="6">
                  <c:v>1271703.54</c:v>
                </c:pt>
                <c:pt idx="7">
                  <c:v>1271703.54</c:v>
                </c:pt>
                <c:pt idx="8">
                  <c:v>1271703.54</c:v>
                </c:pt>
                <c:pt idx="9">
                  <c:v>1271703.54</c:v>
                </c:pt>
                <c:pt idx="10">
                  <c:v>1271703.54</c:v>
                </c:pt>
                <c:pt idx="11">
                  <c:v>1271703.54</c:v>
                </c:pt>
                <c:pt idx="12">
                  <c:v>1271703.54</c:v>
                </c:pt>
                <c:pt idx="13">
                  <c:v>1271703.54</c:v>
                </c:pt>
                <c:pt idx="14">
                  <c:v>1271703.54</c:v>
                </c:pt>
                <c:pt idx="15">
                  <c:v>1271703.54</c:v>
                </c:pt>
                <c:pt idx="16">
                  <c:v>1271703.54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805-40AE-9143-00DD6D9E364D}"/>
            </c:ext>
          </c:extLst>
        </c:ser>
        <c:ser>
          <c:idx val="7"/>
          <c:order val="7"/>
          <c:tx>
            <c:strRef>
              <c:f>'Expenditure Profile'!$I$16:$L$16</c:f>
              <c:strCache>
                <c:ptCount val="1"/>
                <c:pt idx="0">
                  <c:v>Final Account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'Expenditure Profile'!$B$17:$C$33</c:f>
              <c:multiLvlStrCache>
                <c:ptCount val="17"/>
                <c:lvl>
                  <c:pt idx="0">
                    <c:v>Quarter 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  <c:pt idx="10">
                    <c:v>Q2</c:v>
                  </c:pt>
                  <c:pt idx="11">
                    <c:v>Q3</c:v>
                  </c:pt>
                  <c:pt idx="12">
                    <c:v>Q4</c:v>
                  </c:pt>
                  <c:pt idx="13">
                    <c:v>Q1</c:v>
                  </c:pt>
                  <c:pt idx="14">
                    <c:v>Q2</c:v>
                  </c:pt>
                  <c:pt idx="15">
                    <c:v>Q3</c:v>
                  </c:pt>
                  <c:pt idx="16">
                    <c:v>Q4</c:v>
                  </c:pt>
                </c:lvl>
                <c:lvl>
                  <c:pt idx="0">
                    <c:v>Year </c:v>
                  </c:pt>
                  <c:pt idx="1">
                    <c:v>Year 1 </c:v>
                  </c:pt>
                  <c:pt idx="5">
                    <c:v>Year 2</c:v>
                  </c:pt>
                  <c:pt idx="9">
                    <c:v>Year 3</c:v>
                  </c:pt>
                  <c:pt idx="13">
                    <c:v>Year 4</c:v>
                  </c:pt>
                </c:lvl>
              </c:multiLvlStrCache>
            </c:multiLvlStrRef>
          </c:cat>
          <c:val>
            <c:numRef>
              <c:f>'Expenditure Profile'!$K$17:$K$33</c:f>
              <c:numCache>
                <c:formatCode>_-[$€-2]\ * #,##0.00_-;\-[$€-2]\ * #,##0.00_-;_-[$€-2]\ * "-"??_-;_-@_-</c:formatCode>
                <c:ptCount val="17"/>
                <c:pt idx="0" formatCode="General">
                  <c:v>0</c:v>
                </c:pt>
                <c:pt idx="1">
                  <c:v>0</c:v>
                </c:pt>
                <c:pt idx="2">
                  <c:v>582250</c:v>
                </c:pt>
                <c:pt idx="3">
                  <c:v>1140576.25</c:v>
                </c:pt>
                <c:pt idx="4">
                  <c:v>1140576.25</c:v>
                </c:pt>
                <c:pt idx="5">
                  <c:v>1140576.25</c:v>
                </c:pt>
                <c:pt idx="6">
                  <c:v>1140576.25</c:v>
                </c:pt>
                <c:pt idx="7">
                  <c:v>1140576.25</c:v>
                </c:pt>
                <c:pt idx="8">
                  <c:v>1140576.25</c:v>
                </c:pt>
                <c:pt idx="9">
                  <c:v>1140576.25</c:v>
                </c:pt>
                <c:pt idx="10">
                  <c:v>1140576.25</c:v>
                </c:pt>
                <c:pt idx="11">
                  <c:v>1140576.25</c:v>
                </c:pt>
                <c:pt idx="12">
                  <c:v>1140576.25</c:v>
                </c:pt>
                <c:pt idx="13">
                  <c:v>1140576.25</c:v>
                </c:pt>
                <c:pt idx="14">
                  <c:v>1140576.25</c:v>
                </c:pt>
                <c:pt idx="15">
                  <c:v>1140576.25</c:v>
                </c:pt>
                <c:pt idx="16">
                  <c:v>1140576.25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805-40AE-9143-00DD6D9E3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8313064"/>
        <c:axId val="114831011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multiLvlStrRef>
                    <c:extLst>
                      <c:ext uri="{02D57815-91ED-43cb-92C2-25804820EDAC}">
                        <c15:formulaRef>
                          <c15:sqref>'Expenditure Profile'!$B$17:$C$33</c15:sqref>
                        </c15:formulaRef>
                      </c:ext>
                    </c:extLst>
                    <c:multiLvlStrCache>
                      <c:ptCount val="17"/>
                      <c:lvl>
                        <c:pt idx="0">
                          <c:v>Quarter </c:v>
                        </c:pt>
                        <c:pt idx="1">
                          <c:v>Q1</c:v>
                        </c:pt>
                        <c:pt idx="2">
                          <c:v>Q2</c:v>
                        </c:pt>
                        <c:pt idx="3">
                          <c:v>Q3</c:v>
                        </c:pt>
                        <c:pt idx="4">
                          <c:v>Q4</c:v>
                        </c:pt>
                        <c:pt idx="5">
                          <c:v>Q1</c:v>
                        </c:pt>
                        <c:pt idx="6">
                          <c:v>Q2</c:v>
                        </c:pt>
                        <c:pt idx="7">
                          <c:v>Q3</c:v>
                        </c:pt>
                        <c:pt idx="8">
                          <c:v>Q4</c:v>
                        </c:pt>
                        <c:pt idx="9">
                          <c:v>Q1</c:v>
                        </c:pt>
                        <c:pt idx="10">
                          <c:v>Q2</c:v>
                        </c:pt>
                        <c:pt idx="11">
                          <c:v>Q3</c:v>
                        </c:pt>
                        <c:pt idx="12">
                          <c:v>Q4</c:v>
                        </c:pt>
                        <c:pt idx="13">
                          <c:v>Q1</c:v>
                        </c:pt>
                        <c:pt idx="14">
                          <c:v>Q2</c:v>
                        </c:pt>
                        <c:pt idx="15">
                          <c:v>Q3</c:v>
                        </c:pt>
                        <c:pt idx="16">
                          <c:v>Q4</c:v>
                        </c:pt>
                      </c:lvl>
                      <c:lvl>
                        <c:pt idx="0">
                          <c:v>Year </c:v>
                        </c:pt>
                        <c:pt idx="1">
                          <c:v>Year 1 </c:v>
                        </c:pt>
                        <c:pt idx="5">
                          <c:v>Year 2</c:v>
                        </c:pt>
                        <c:pt idx="9">
                          <c:v>Year 3</c:v>
                        </c:pt>
                        <c:pt idx="13">
                          <c:v>Year 4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'Expenditure Profile'!$D$17:$D$33</c15:sqref>
                        </c15:formulaRef>
                      </c:ext>
                    </c:extLst>
                    <c:numCache>
                      <c:formatCode>General</c:formatCode>
                      <c:ptCount val="17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8805-40AE-9143-00DD6D9E364D}"/>
                  </c:ext>
                </c:extLst>
              </c15:ser>
            </c15:filteredLineSeries>
            <c15:filteredLineSeries>
              <c15:ser>
                <c:idx val="1"/>
                <c:order val="1"/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'Expenditure Profile'!$B$17:$C$33</c15:sqref>
                        </c15:formulaRef>
                      </c:ext>
                    </c:extLst>
                    <c:multiLvlStrCache>
                      <c:ptCount val="17"/>
                      <c:lvl>
                        <c:pt idx="0">
                          <c:v>Quarter </c:v>
                        </c:pt>
                        <c:pt idx="1">
                          <c:v>Q1</c:v>
                        </c:pt>
                        <c:pt idx="2">
                          <c:v>Q2</c:v>
                        </c:pt>
                        <c:pt idx="3">
                          <c:v>Q3</c:v>
                        </c:pt>
                        <c:pt idx="4">
                          <c:v>Q4</c:v>
                        </c:pt>
                        <c:pt idx="5">
                          <c:v>Q1</c:v>
                        </c:pt>
                        <c:pt idx="6">
                          <c:v>Q2</c:v>
                        </c:pt>
                        <c:pt idx="7">
                          <c:v>Q3</c:v>
                        </c:pt>
                        <c:pt idx="8">
                          <c:v>Q4</c:v>
                        </c:pt>
                        <c:pt idx="9">
                          <c:v>Q1</c:v>
                        </c:pt>
                        <c:pt idx="10">
                          <c:v>Q2</c:v>
                        </c:pt>
                        <c:pt idx="11">
                          <c:v>Q3</c:v>
                        </c:pt>
                        <c:pt idx="12">
                          <c:v>Q4</c:v>
                        </c:pt>
                        <c:pt idx="13">
                          <c:v>Q1</c:v>
                        </c:pt>
                        <c:pt idx="14">
                          <c:v>Q2</c:v>
                        </c:pt>
                        <c:pt idx="15">
                          <c:v>Q3</c:v>
                        </c:pt>
                        <c:pt idx="16">
                          <c:v>Q4</c:v>
                        </c:pt>
                      </c:lvl>
                      <c:lvl>
                        <c:pt idx="0">
                          <c:v>Year </c:v>
                        </c:pt>
                        <c:pt idx="1">
                          <c:v>Year 1 </c:v>
                        </c:pt>
                        <c:pt idx="5">
                          <c:v>Year 2</c:v>
                        </c:pt>
                        <c:pt idx="9">
                          <c:v>Year 3</c:v>
                        </c:pt>
                        <c:pt idx="13">
                          <c:v>Year 4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'Expenditure Profile'!$E$17:$E$33</c15:sqref>
                        </c15:formulaRef>
                      </c:ext>
                    </c:extLst>
                    <c:numCache>
                      <c:formatCode>_-[$€-2]\ * #,##0.00_-;\-[$€-2]\ * #,##0.00_-;_-[$€-2]\ * "-"??_-;_-@_-</c:formatCode>
                      <c:ptCount val="17"/>
                      <c:pt idx="0" formatCode="General">
                        <c:v>0</c:v>
                      </c:pt>
                      <c:pt idx="2">
                        <c:v>1200000</c:v>
                      </c:pt>
                      <c:pt idx="3">
                        <c:v>71703.539999999994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8805-40AE-9143-00DD6D9E364D}"/>
                  </c:ext>
                </c:extLst>
              </c15:ser>
            </c15:filteredLineSeries>
            <c15:filteredLineSeries>
              <c15:ser>
                <c:idx val="2"/>
                <c:order val="2"/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'Expenditure Profile'!$B$17:$C$33</c15:sqref>
                        </c15:formulaRef>
                      </c:ext>
                    </c:extLst>
                    <c:multiLvlStrCache>
                      <c:ptCount val="17"/>
                      <c:lvl>
                        <c:pt idx="0">
                          <c:v>Quarter </c:v>
                        </c:pt>
                        <c:pt idx="1">
                          <c:v>Q1</c:v>
                        </c:pt>
                        <c:pt idx="2">
                          <c:v>Q2</c:v>
                        </c:pt>
                        <c:pt idx="3">
                          <c:v>Q3</c:v>
                        </c:pt>
                        <c:pt idx="4">
                          <c:v>Q4</c:v>
                        </c:pt>
                        <c:pt idx="5">
                          <c:v>Q1</c:v>
                        </c:pt>
                        <c:pt idx="6">
                          <c:v>Q2</c:v>
                        </c:pt>
                        <c:pt idx="7">
                          <c:v>Q3</c:v>
                        </c:pt>
                        <c:pt idx="8">
                          <c:v>Q4</c:v>
                        </c:pt>
                        <c:pt idx="9">
                          <c:v>Q1</c:v>
                        </c:pt>
                        <c:pt idx="10">
                          <c:v>Q2</c:v>
                        </c:pt>
                        <c:pt idx="11">
                          <c:v>Q3</c:v>
                        </c:pt>
                        <c:pt idx="12">
                          <c:v>Q4</c:v>
                        </c:pt>
                        <c:pt idx="13">
                          <c:v>Q1</c:v>
                        </c:pt>
                        <c:pt idx="14">
                          <c:v>Q2</c:v>
                        </c:pt>
                        <c:pt idx="15">
                          <c:v>Q3</c:v>
                        </c:pt>
                        <c:pt idx="16">
                          <c:v>Q4</c:v>
                        </c:pt>
                      </c:lvl>
                      <c:lvl>
                        <c:pt idx="0">
                          <c:v>Year </c:v>
                        </c:pt>
                        <c:pt idx="1">
                          <c:v>Year 1 </c:v>
                        </c:pt>
                        <c:pt idx="5">
                          <c:v>Year 2</c:v>
                        </c:pt>
                        <c:pt idx="9">
                          <c:v>Year 3</c:v>
                        </c:pt>
                        <c:pt idx="13">
                          <c:v>Year 4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'Expenditure Profile'!$F$17:$F$33</c15:sqref>
                        </c15:formulaRef>
                      </c:ext>
                    </c:extLst>
                    <c:numCache>
                      <c:formatCode>_-[$€-2]\ * #,##0.00_-;\-[$€-2]\ * #,##0.00_-;_-[$€-2]\ * "-"??_-;_-@_-</c:formatCode>
                      <c:ptCount val="17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8805-40AE-9143-00DD6D9E364D}"/>
                  </c:ext>
                </c:extLst>
              </c15:ser>
            </c15:filteredLineSeries>
            <c15:filteredLineSeries>
              <c15:ser>
                <c:idx val="4"/>
                <c:order val="4"/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'Expenditure Profile'!$B$17:$C$33</c15:sqref>
                        </c15:formulaRef>
                      </c:ext>
                    </c:extLst>
                    <c:multiLvlStrCache>
                      <c:ptCount val="17"/>
                      <c:lvl>
                        <c:pt idx="0">
                          <c:v>Quarter </c:v>
                        </c:pt>
                        <c:pt idx="1">
                          <c:v>Q1</c:v>
                        </c:pt>
                        <c:pt idx="2">
                          <c:v>Q2</c:v>
                        </c:pt>
                        <c:pt idx="3">
                          <c:v>Q3</c:v>
                        </c:pt>
                        <c:pt idx="4">
                          <c:v>Q4</c:v>
                        </c:pt>
                        <c:pt idx="5">
                          <c:v>Q1</c:v>
                        </c:pt>
                        <c:pt idx="6">
                          <c:v>Q2</c:v>
                        </c:pt>
                        <c:pt idx="7">
                          <c:v>Q3</c:v>
                        </c:pt>
                        <c:pt idx="8">
                          <c:v>Q4</c:v>
                        </c:pt>
                        <c:pt idx="9">
                          <c:v>Q1</c:v>
                        </c:pt>
                        <c:pt idx="10">
                          <c:v>Q2</c:v>
                        </c:pt>
                        <c:pt idx="11">
                          <c:v>Q3</c:v>
                        </c:pt>
                        <c:pt idx="12">
                          <c:v>Q4</c:v>
                        </c:pt>
                        <c:pt idx="13">
                          <c:v>Q1</c:v>
                        </c:pt>
                        <c:pt idx="14">
                          <c:v>Q2</c:v>
                        </c:pt>
                        <c:pt idx="15">
                          <c:v>Q3</c:v>
                        </c:pt>
                        <c:pt idx="16">
                          <c:v>Q4</c:v>
                        </c:pt>
                      </c:lvl>
                      <c:lvl>
                        <c:pt idx="0">
                          <c:v>Year </c:v>
                        </c:pt>
                        <c:pt idx="1">
                          <c:v>Year 1 </c:v>
                        </c:pt>
                        <c:pt idx="5">
                          <c:v>Year 2</c:v>
                        </c:pt>
                        <c:pt idx="9">
                          <c:v>Year 3</c:v>
                        </c:pt>
                        <c:pt idx="13">
                          <c:v>Year 4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'Expenditure Profile'!$H$17:$H$33</c15:sqref>
                        </c15:formulaRef>
                      </c:ext>
                    </c:extLst>
                    <c:numCache>
                      <c:formatCode>_-[$€-2]\ * #,##0.00_-;\-[$€-2]\ * #,##0.00_-;_-[$€-2]\ * "-"??_-;_-@_-</c:formatCode>
                      <c:ptCount val="17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8805-40AE-9143-00DD6D9E364D}"/>
                  </c:ext>
                </c:extLst>
              </c15:ser>
            </c15:filteredLineSeries>
            <c15:filteredLineSeries>
              <c15:ser>
                <c:idx val="5"/>
                <c:order val="5"/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'Expenditure Profile'!$B$17:$C$33</c15:sqref>
                        </c15:formulaRef>
                      </c:ext>
                    </c:extLst>
                    <c:multiLvlStrCache>
                      <c:ptCount val="17"/>
                      <c:lvl>
                        <c:pt idx="0">
                          <c:v>Quarter </c:v>
                        </c:pt>
                        <c:pt idx="1">
                          <c:v>Q1</c:v>
                        </c:pt>
                        <c:pt idx="2">
                          <c:v>Q2</c:v>
                        </c:pt>
                        <c:pt idx="3">
                          <c:v>Q3</c:v>
                        </c:pt>
                        <c:pt idx="4">
                          <c:v>Q4</c:v>
                        </c:pt>
                        <c:pt idx="5">
                          <c:v>Q1</c:v>
                        </c:pt>
                        <c:pt idx="6">
                          <c:v>Q2</c:v>
                        </c:pt>
                        <c:pt idx="7">
                          <c:v>Q3</c:v>
                        </c:pt>
                        <c:pt idx="8">
                          <c:v>Q4</c:v>
                        </c:pt>
                        <c:pt idx="9">
                          <c:v>Q1</c:v>
                        </c:pt>
                        <c:pt idx="10">
                          <c:v>Q2</c:v>
                        </c:pt>
                        <c:pt idx="11">
                          <c:v>Q3</c:v>
                        </c:pt>
                        <c:pt idx="12">
                          <c:v>Q4</c:v>
                        </c:pt>
                        <c:pt idx="13">
                          <c:v>Q1</c:v>
                        </c:pt>
                        <c:pt idx="14">
                          <c:v>Q2</c:v>
                        </c:pt>
                        <c:pt idx="15">
                          <c:v>Q3</c:v>
                        </c:pt>
                        <c:pt idx="16">
                          <c:v>Q4</c:v>
                        </c:pt>
                      </c:lvl>
                      <c:lvl>
                        <c:pt idx="0">
                          <c:v>Year </c:v>
                        </c:pt>
                        <c:pt idx="1">
                          <c:v>Year 1 </c:v>
                        </c:pt>
                        <c:pt idx="5">
                          <c:v>Year 2</c:v>
                        </c:pt>
                        <c:pt idx="9">
                          <c:v>Year 3</c:v>
                        </c:pt>
                        <c:pt idx="13">
                          <c:v>Year 4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'Expenditure Profile'!$I$17:$I$33</c15:sqref>
                        </c15:formulaRef>
                      </c:ext>
                    </c:extLst>
                    <c:numCache>
                      <c:formatCode>_-[$€-2]\ * #,##0.00_-;\-[$€-2]\ * #,##0.00_-;_-[$€-2]\ * "-"??_-;_-@_-</c:formatCode>
                      <c:ptCount val="17"/>
                      <c:pt idx="0" formatCode="General">
                        <c:v>0</c:v>
                      </c:pt>
                      <c:pt idx="2">
                        <c:v>582250</c:v>
                      </c:pt>
                      <c:pt idx="3">
                        <c:v>558326.25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805-40AE-9143-00DD6D9E364D}"/>
                  </c:ext>
                </c:extLst>
              </c15:ser>
            </c15:filteredLineSeries>
            <c15:filteredLineSeries>
              <c15:ser>
                <c:idx val="6"/>
                <c:order val="6"/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'Expenditure Profile'!$B$17:$C$33</c15:sqref>
                        </c15:formulaRef>
                      </c:ext>
                    </c:extLst>
                    <c:multiLvlStrCache>
                      <c:ptCount val="17"/>
                      <c:lvl>
                        <c:pt idx="0">
                          <c:v>Quarter </c:v>
                        </c:pt>
                        <c:pt idx="1">
                          <c:v>Q1</c:v>
                        </c:pt>
                        <c:pt idx="2">
                          <c:v>Q2</c:v>
                        </c:pt>
                        <c:pt idx="3">
                          <c:v>Q3</c:v>
                        </c:pt>
                        <c:pt idx="4">
                          <c:v>Q4</c:v>
                        </c:pt>
                        <c:pt idx="5">
                          <c:v>Q1</c:v>
                        </c:pt>
                        <c:pt idx="6">
                          <c:v>Q2</c:v>
                        </c:pt>
                        <c:pt idx="7">
                          <c:v>Q3</c:v>
                        </c:pt>
                        <c:pt idx="8">
                          <c:v>Q4</c:v>
                        </c:pt>
                        <c:pt idx="9">
                          <c:v>Q1</c:v>
                        </c:pt>
                        <c:pt idx="10">
                          <c:v>Q2</c:v>
                        </c:pt>
                        <c:pt idx="11">
                          <c:v>Q3</c:v>
                        </c:pt>
                        <c:pt idx="12">
                          <c:v>Q4</c:v>
                        </c:pt>
                        <c:pt idx="13">
                          <c:v>Q1</c:v>
                        </c:pt>
                        <c:pt idx="14">
                          <c:v>Q2</c:v>
                        </c:pt>
                        <c:pt idx="15">
                          <c:v>Q3</c:v>
                        </c:pt>
                        <c:pt idx="16">
                          <c:v>Q4</c:v>
                        </c:pt>
                      </c:lvl>
                      <c:lvl>
                        <c:pt idx="0">
                          <c:v>Year </c:v>
                        </c:pt>
                        <c:pt idx="1">
                          <c:v>Year 1 </c:v>
                        </c:pt>
                        <c:pt idx="5">
                          <c:v>Year 2</c:v>
                        </c:pt>
                        <c:pt idx="9">
                          <c:v>Year 3</c:v>
                        </c:pt>
                        <c:pt idx="13">
                          <c:v>Year 4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'Expenditure Profile'!$J$17:$J$33</c15:sqref>
                        </c15:formulaRef>
                      </c:ext>
                    </c:extLst>
                    <c:numCache>
                      <c:formatCode>_-[$€-2]\ * #,##0.00_-;\-[$€-2]\ * #,##0.00_-;_-[$€-2]\ * "-"??_-;_-@_-</c:formatCode>
                      <c:ptCount val="17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8805-40AE-9143-00DD6D9E364D}"/>
                  </c:ext>
                </c:extLst>
              </c15:ser>
            </c15:filteredLineSeries>
            <c15:filteredLineSeries>
              <c15:ser>
                <c:idx val="8"/>
                <c:order val="8"/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'Expenditure Profile'!$B$17:$C$33</c15:sqref>
                        </c15:formulaRef>
                      </c:ext>
                    </c:extLst>
                    <c:multiLvlStrCache>
                      <c:ptCount val="17"/>
                      <c:lvl>
                        <c:pt idx="0">
                          <c:v>Quarter </c:v>
                        </c:pt>
                        <c:pt idx="1">
                          <c:v>Q1</c:v>
                        </c:pt>
                        <c:pt idx="2">
                          <c:v>Q2</c:v>
                        </c:pt>
                        <c:pt idx="3">
                          <c:v>Q3</c:v>
                        </c:pt>
                        <c:pt idx="4">
                          <c:v>Q4</c:v>
                        </c:pt>
                        <c:pt idx="5">
                          <c:v>Q1</c:v>
                        </c:pt>
                        <c:pt idx="6">
                          <c:v>Q2</c:v>
                        </c:pt>
                        <c:pt idx="7">
                          <c:v>Q3</c:v>
                        </c:pt>
                        <c:pt idx="8">
                          <c:v>Q4</c:v>
                        </c:pt>
                        <c:pt idx="9">
                          <c:v>Q1</c:v>
                        </c:pt>
                        <c:pt idx="10">
                          <c:v>Q2</c:v>
                        </c:pt>
                        <c:pt idx="11">
                          <c:v>Q3</c:v>
                        </c:pt>
                        <c:pt idx="12">
                          <c:v>Q4</c:v>
                        </c:pt>
                        <c:pt idx="13">
                          <c:v>Q1</c:v>
                        </c:pt>
                        <c:pt idx="14">
                          <c:v>Q2</c:v>
                        </c:pt>
                        <c:pt idx="15">
                          <c:v>Q3</c:v>
                        </c:pt>
                        <c:pt idx="16">
                          <c:v>Q4</c:v>
                        </c:pt>
                      </c:lvl>
                      <c:lvl>
                        <c:pt idx="0">
                          <c:v>Year </c:v>
                        </c:pt>
                        <c:pt idx="1">
                          <c:v>Year 1 </c:v>
                        </c:pt>
                        <c:pt idx="5">
                          <c:v>Year 2</c:v>
                        </c:pt>
                        <c:pt idx="9">
                          <c:v>Year 3</c:v>
                        </c:pt>
                        <c:pt idx="13">
                          <c:v>Year 4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'Expenditure Profile'!$L$17:$L$33</c15:sqref>
                        </c15:formulaRef>
                      </c:ext>
                    </c:extLst>
                    <c:numCache>
                      <c:formatCode>_-[$€-2]\ * #,##0.00_-;\-[$€-2]\ * #,##0.00_-;_-[$€-2]\ * "-"??_-;_-@_-</c:formatCode>
                      <c:ptCount val="17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8805-40AE-9143-00DD6D9E364D}"/>
                  </c:ext>
                </c:extLst>
              </c15:ser>
            </c15:filteredLineSeries>
          </c:ext>
        </c:extLst>
      </c:lineChart>
      <c:catAx>
        <c:axId val="1148313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8310112"/>
        <c:crosses val="autoZero"/>
        <c:auto val="1"/>
        <c:lblAlgn val="ctr"/>
        <c:lblOffset val="100"/>
        <c:noMultiLvlLbl val="0"/>
      </c:catAx>
      <c:valAx>
        <c:axId val="1148310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831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495300</xdr:colOff>
      <xdr:row>0</xdr:row>
      <xdr:rowOff>152400</xdr:rowOff>
    </xdr:from>
    <xdr:to>
      <xdr:col>11</xdr:col>
      <xdr:colOff>214197</xdr:colOff>
      <xdr:row>4</xdr:row>
      <xdr:rowOff>180724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DA00CEA-300A-4E03-AC1C-D82001362578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/>
        <a:srcRect l="-719" t="14854" r="719" b="17045"/>
        <a:stretch/>
      </xdr:blipFill>
      <xdr:spPr>
        <a:xfrm>
          <a:off x="6334125" y="152400"/>
          <a:ext cx="1732482" cy="9331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80341</xdr:colOff>
      <xdr:row>0</xdr:row>
      <xdr:rowOff>128381</xdr:rowOff>
    </xdr:from>
    <xdr:to>
      <xdr:col>10</xdr:col>
      <xdr:colOff>399873</xdr:colOff>
      <xdr:row>6</xdr:row>
      <xdr:rowOff>94512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F87A50A-6B48-43DE-B2F7-093D0DC34A2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/>
        <a:srcRect l="-719" t="14854" r="719" b="17045"/>
        <a:stretch/>
      </xdr:blipFill>
      <xdr:spPr>
        <a:xfrm>
          <a:off x="7959421" y="128381"/>
          <a:ext cx="1792097" cy="98149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638175</xdr:colOff>
      <xdr:row>0</xdr:row>
      <xdr:rowOff>85725</xdr:rowOff>
    </xdr:from>
    <xdr:to>
      <xdr:col>11</xdr:col>
      <xdr:colOff>778000</xdr:colOff>
      <xdr:row>5</xdr:row>
      <xdr:rowOff>117143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8DF8726-8873-4198-8D0B-330478FFF9A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/>
        <a:srcRect l="-719" t="14854" r="719" b="17045"/>
        <a:stretch/>
      </xdr:blipFill>
      <xdr:spPr>
        <a:xfrm>
          <a:off x="10896600" y="85725"/>
          <a:ext cx="1734310" cy="936293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33</xdr:row>
      <xdr:rowOff>15240</xdr:rowOff>
    </xdr:from>
    <xdr:to>
      <xdr:col>11</xdr:col>
      <xdr:colOff>815340</xdr:colOff>
      <xdr:row>52</xdr:row>
      <xdr:rowOff>129540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9F3334A-2BBC-C2BE-EB66-7F49BCB4F2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888179</xdr:colOff>
      <xdr:row>0</xdr:row>
      <xdr:rowOff>85725</xdr:rowOff>
    </xdr:from>
    <xdr:to>
      <xdr:col>8</xdr:col>
      <xdr:colOff>54144</xdr:colOff>
      <xdr:row>5</xdr:row>
      <xdr:rowOff>97737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123521A-97CF-4F78-AAFC-F019B221D4BA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/>
        <a:srcRect l="-719" t="14854" r="719" b="17045"/>
        <a:stretch/>
      </xdr:blipFill>
      <xdr:spPr>
        <a:xfrm>
          <a:off x="7660454" y="85725"/>
          <a:ext cx="1770100" cy="9416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vat/vat-on-property-and-construction/vat-and-the-supply-of-property/index.asp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2:AC147"/>
  <sheetViews>
    <sheetView showZeros="0" tabSelected="1" zoomScale="90" zoomScaleNormal="90" zoomScaleSheetLayoutView="100" workbookViewId="0">
      <selection activeCell="E10" sqref="E10:G10"/>
    </sheetView>
  </sheetViews>
  <sheetFormatPr defaultColWidth="9.140625" defaultRowHeight="12.75" x14ac:dyDescent="0.25"/>
  <cols>
    <col min="1" max="1" width="2.28515625" style="3" customWidth="1"/>
    <col min="2" max="2" width="11.42578125" style="3" customWidth="1"/>
    <col min="3" max="3" width="7" style="3" customWidth="1"/>
    <col min="4" max="4" width="19.85546875" style="3" customWidth="1"/>
    <col min="5" max="5" width="9.140625" style="3"/>
    <col min="6" max="6" width="24.42578125" style="3" customWidth="1"/>
    <col min="7" max="7" width="9.140625" style="3" customWidth="1"/>
    <col min="8" max="8" width="5.42578125" style="3" customWidth="1"/>
    <col min="9" max="9" width="9.140625" style="3"/>
    <col min="10" max="10" width="19.28515625" style="3" customWidth="1"/>
    <col min="11" max="12" width="11.140625" style="3" customWidth="1"/>
    <col min="13" max="14" width="2.28515625" style="3" hidden="1" customWidth="1"/>
    <col min="15" max="15" width="0" style="157" hidden="1" customWidth="1"/>
    <col min="16" max="16" width="2.28515625" style="3" customWidth="1"/>
    <col min="17" max="17" width="15.7109375" style="145" bestFit="1" customWidth="1"/>
    <col min="18" max="18" width="9.140625" style="145"/>
    <col min="19" max="16384" width="9.140625" style="3"/>
  </cols>
  <sheetData>
    <row r="2" spans="2:29" ht="15.75" customHeight="1" x14ac:dyDescent="0.25">
      <c r="B2" s="210" t="s">
        <v>71</v>
      </c>
      <c r="C2" s="210"/>
      <c r="D2" s="210"/>
      <c r="E2" s="210"/>
      <c r="F2" s="210"/>
      <c r="G2" s="210"/>
      <c r="H2" s="210"/>
      <c r="I2" s="210"/>
      <c r="J2" s="210"/>
      <c r="K2" s="210"/>
      <c r="L2" s="210"/>
    </row>
    <row r="3" spans="2:29" ht="15" customHeight="1" thickBot="1" x14ac:dyDescent="0.3"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</row>
    <row r="4" spans="2:29" ht="27.75" customHeight="1" thickBot="1" x14ac:dyDescent="0.3">
      <c r="B4" s="210"/>
      <c r="C4" s="210"/>
      <c r="D4" s="210"/>
      <c r="E4" s="210"/>
      <c r="F4" s="210"/>
      <c r="G4" s="210"/>
      <c r="H4" s="210"/>
      <c r="I4" s="210"/>
      <c r="J4" s="210"/>
      <c r="K4" s="210"/>
      <c r="L4" s="210"/>
      <c r="Q4" s="186" t="s">
        <v>202</v>
      </c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  <c r="AC4" s="188"/>
    </row>
    <row r="5" spans="2:29" ht="15" customHeight="1" x14ac:dyDescent="0.25"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</row>
    <row r="6" spans="2:29" ht="6" customHeight="1" thickBot="1" x14ac:dyDescent="0.3"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</row>
    <row r="7" spans="2:29" ht="38.25" customHeight="1" thickBot="1" x14ac:dyDescent="0.3">
      <c r="B7" s="211" t="s">
        <v>155</v>
      </c>
      <c r="C7" s="211"/>
      <c r="D7" s="211"/>
      <c r="E7" s="211"/>
      <c r="F7" s="211"/>
      <c r="G7" s="211"/>
      <c r="H7" s="211"/>
      <c r="I7" s="211"/>
      <c r="J7" s="211"/>
      <c r="K7" s="211"/>
      <c r="L7" s="211"/>
      <c r="Q7" s="148" t="s">
        <v>157</v>
      </c>
      <c r="R7" s="149"/>
      <c r="S7" s="149"/>
      <c r="T7" s="183" t="s">
        <v>158</v>
      </c>
      <c r="U7" s="184"/>
      <c r="V7" s="184"/>
      <c r="W7" s="184"/>
      <c r="X7" s="184"/>
      <c r="Y7" s="185"/>
      <c r="Z7" s="189" t="s">
        <v>190</v>
      </c>
      <c r="AA7" s="190"/>
      <c r="AB7" s="190"/>
      <c r="AC7" s="190"/>
    </row>
    <row r="8" spans="2:29" ht="15" customHeight="1" x14ac:dyDescent="0.2">
      <c r="B8" s="212" t="s">
        <v>7</v>
      </c>
      <c r="C8" s="213"/>
      <c r="D8" s="213"/>
      <c r="E8" s="214" t="s">
        <v>164</v>
      </c>
      <c r="F8" s="215"/>
      <c r="G8" s="215"/>
      <c r="H8" s="215"/>
      <c r="I8" s="215"/>
      <c r="J8" s="215"/>
      <c r="K8" s="215"/>
      <c r="L8" s="216"/>
      <c r="Q8" s="181" t="s">
        <v>159</v>
      </c>
      <c r="R8" s="182"/>
      <c r="S8" s="182"/>
      <c r="T8" s="182"/>
      <c r="U8" s="182"/>
      <c r="V8" s="182"/>
      <c r="W8" s="182"/>
      <c r="X8" s="182"/>
      <c r="Y8" s="182"/>
      <c r="Z8" s="182"/>
      <c r="AA8" s="182"/>
      <c r="AB8" s="182"/>
      <c r="AC8" s="149"/>
    </row>
    <row r="9" spans="2:29" ht="6.75" customHeight="1" x14ac:dyDescent="0.25">
      <c r="B9" s="227"/>
      <c r="C9" s="208"/>
      <c r="D9" s="208"/>
      <c r="E9" s="208"/>
      <c r="F9" s="208"/>
      <c r="G9" s="208"/>
      <c r="H9" s="208"/>
      <c r="I9" s="208"/>
      <c r="J9" s="208"/>
      <c r="K9" s="208"/>
      <c r="L9" s="209"/>
      <c r="Q9" s="149"/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</row>
    <row r="10" spans="2:29" ht="27" customHeight="1" x14ac:dyDescent="0.2">
      <c r="B10" s="217" t="s">
        <v>95</v>
      </c>
      <c r="C10" s="218"/>
      <c r="D10" s="218"/>
      <c r="E10" s="219"/>
      <c r="F10" s="220"/>
      <c r="G10" s="221"/>
      <c r="H10" s="218" t="s">
        <v>105</v>
      </c>
      <c r="I10" s="218"/>
      <c r="J10" s="218"/>
      <c r="K10" s="219" t="s">
        <v>163</v>
      </c>
      <c r="L10" s="222"/>
      <c r="Q10" s="151" t="s">
        <v>160</v>
      </c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</row>
    <row r="11" spans="2:29" ht="6.75" customHeight="1" x14ac:dyDescent="0.25">
      <c r="B11" s="227"/>
      <c r="C11" s="208"/>
      <c r="D11" s="208"/>
      <c r="E11" s="208"/>
      <c r="F11" s="208"/>
      <c r="G11" s="208"/>
      <c r="H11" s="208"/>
      <c r="I11" s="208"/>
      <c r="J11" s="208"/>
      <c r="K11" s="208"/>
      <c r="L11" s="20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49"/>
    </row>
    <row r="12" spans="2:29" ht="15" customHeight="1" x14ac:dyDescent="0.25">
      <c r="B12" s="217" t="s">
        <v>119</v>
      </c>
      <c r="C12" s="218"/>
      <c r="D12" s="218"/>
      <c r="E12" s="219" t="s">
        <v>165</v>
      </c>
      <c r="F12" s="220"/>
      <c r="G12" s="221"/>
      <c r="H12" s="218" t="s">
        <v>153</v>
      </c>
      <c r="I12" s="218"/>
      <c r="J12" s="218"/>
      <c r="K12" s="234">
        <v>45170</v>
      </c>
      <c r="L12" s="235"/>
      <c r="Q12" s="178" t="s">
        <v>161</v>
      </c>
      <c r="R12" s="179"/>
      <c r="S12" s="179"/>
      <c r="T12" s="179"/>
      <c r="U12" s="179"/>
      <c r="V12" s="179"/>
      <c r="W12" s="179"/>
      <c r="X12" s="179"/>
      <c r="Y12" s="179"/>
      <c r="Z12" s="179"/>
      <c r="AA12" s="179"/>
      <c r="AB12" s="179"/>
      <c r="AC12" s="179"/>
    </row>
    <row r="13" spans="2:29" ht="6.75" customHeight="1" x14ac:dyDescent="0.25">
      <c r="B13" s="227"/>
      <c r="C13" s="208"/>
      <c r="D13" s="208"/>
      <c r="E13" s="208"/>
      <c r="F13" s="208"/>
      <c r="G13" s="208"/>
      <c r="H13" s="228"/>
      <c r="I13" s="228"/>
      <c r="J13" s="228"/>
      <c r="K13" s="228"/>
      <c r="L13" s="22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</row>
    <row r="14" spans="2:29" ht="13.15" customHeight="1" x14ac:dyDescent="0.25">
      <c r="B14" s="217" t="s">
        <v>0</v>
      </c>
      <c r="C14" s="218"/>
      <c r="D14" s="218"/>
      <c r="E14" s="219" t="s">
        <v>166</v>
      </c>
      <c r="F14" s="220"/>
      <c r="G14" s="221"/>
      <c r="H14" s="236"/>
      <c r="I14" s="237"/>
      <c r="J14" s="237"/>
      <c r="K14" s="225"/>
      <c r="L14" s="226"/>
      <c r="Q14" s="178" t="s">
        <v>162</v>
      </c>
      <c r="R14" s="179"/>
      <c r="S14" s="179"/>
      <c r="T14" s="179"/>
      <c r="U14" s="179"/>
      <c r="V14" s="179"/>
      <c r="W14" s="179"/>
      <c r="X14" s="179"/>
      <c r="Y14" s="179"/>
      <c r="Z14" s="179"/>
      <c r="AA14" s="179"/>
      <c r="AB14" s="179"/>
      <c r="AC14" s="179"/>
    </row>
    <row r="15" spans="2:29" ht="6.75" customHeight="1" thickBot="1" x14ac:dyDescent="0.3">
      <c r="B15" s="230"/>
      <c r="C15" s="231"/>
      <c r="D15" s="231"/>
      <c r="E15" s="231"/>
      <c r="F15" s="231"/>
      <c r="G15" s="231"/>
      <c r="H15" s="232"/>
      <c r="I15" s="232"/>
      <c r="J15" s="232"/>
      <c r="K15" s="232"/>
      <c r="L15" s="233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</row>
    <row r="16" spans="2:29" x14ac:dyDescent="0.25">
      <c r="B16" s="66" t="s">
        <v>14</v>
      </c>
      <c r="C16" s="67"/>
      <c r="D16" s="67"/>
      <c r="E16" s="67"/>
      <c r="F16" s="67"/>
      <c r="G16" s="67"/>
      <c r="H16" s="67"/>
      <c r="I16" s="67"/>
      <c r="J16" s="67"/>
      <c r="K16" s="67"/>
      <c r="L16" s="68"/>
      <c r="Q16" s="149"/>
      <c r="R16" s="149"/>
      <c r="S16" s="149"/>
      <c r="T16" s="149"/>
      <c r="U16" s="149"/>
      <c r="V16" s="149"/>
      <c r="W16" s="149"/>
      <c r="X16" s="149"/>
      <c r="Y16" s="149"/>
      <c r="Z16" s="149"/>
      <c r="AA16" s="149"/>
      <c r="AB16" s="149"/>
      <c r="AC16" s="149"/>
    </row>
    <row r="17" spans="2:29" ht="6.75" customHeight="1" x14ac:dyDescent="0.25">
      <c r="B17" s="55"/>
      <c r="L17" s="56"/>
      <c r="M17" s="149"/>
      <c r="N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</row>
    <row r="18" spans="2:29" x14ac:dyDescent="0.25">
      <c r="B18" s="205" t="s">
        <v>15</v>
      </c>
      <c r="C18" s="206"/>
      <c r="D18" s="206"/>
      <c r="E18" s="223" t="s">
        <v>167</v>
      </c>
      <c r="F18" s="223"/>
      <c r="G18" s="206" t="s">
        <v>48</v>
      </c>
      <c r="H18" s="206"/>
      <c r="I18" s="206"/>
      <c r="J18" s="206"/>
      <c r="K18" s="223">
        <v>6</v>
      </c>
      <c r="L18" s="224"/>
      <c r="M18" s="149"/>
      <c r="N18" s="149"/>
      <c r="P18" s="149"/>
      <c r="Q18" s="178" t="s">
        <v>187</v>
      </c>
      <c r="R18" s="180"/>
      <c r="S18" s="180"/>
      <c r="T18" s="180"/>
      <c r="U18" s="180"/>
      <c r="V18" s="180"/>
      <c r="W18" s="180"/>
      <c r="X18" s="180"/>
      <c r="Y18" s="180"/>
      <c r="Z18" s="149"/>
      <c r="AA18" s="149"/>
      <c r="AB18" s="149"/>
      <c r="AC18" s="149"/>
    </row>
    <row r="19" spans="2:29" ht="6.75" customHeight="1" x14ac:dyDescent="0.25">
      <c r="B19" s="241"/>
      <c r="C19" s="242"/>
      <c r="D19" s="242"/>
      <c r="E19" s="242"/>
      <c r="F19" s="242"/>
      <c r="G19" s="242"/>
      <c r="H19" s="242"/>
      <c r="I19" s="242"/>
      <c r="J19" s="242"/>
      <c r="K19" s="242"/>
      <c r="L19" s="243"/>
      <c r="M19" s="149"/>
      <c r="N19" s="149"/>
      <c r="P19" s="149"/>
      <c r="Q19" s="180"/>
      <c r="R19" s="180"/>
      <c r="S19" s="180"/>
      <c r="T19" s="180"/>
      <c r="U19" s="180"/>
      <c r="V19" s="180"/>
      <c r="W19" s="180"/>
      <c r="X19" s="180"/>
      <c r="Y19" s="180"/>
      <c r="Z19" s="149"/>
      <c r="AA19" s="149"/>
      <c r="AB19" s="149"/>
      <c r="AC19" s="149"/>
    </row>
    <row r="20" spans="2:29" x14ac:dyDescent="0.2">
      <c r="B20" s="205" t="s">
        <v>16</v>
      </c>
      <c r="C20" s="206"/>
      <c r="D20" s="206"/>
      <c r="E20" s="223" t="s">
        <v>168</v>
      </c>
      <c r="F20" s="223"/>
      <c r="G20" s="206" t="s">
        <v>49</v>
      </c>
      <c r="H20" s="206"/>
      <c r="I20" s="206"/>
      <c r="J20" s="206"/>
      <c r="K20" s="223" t="s">
        <v>89</v>
      </c>
      <c r="L20" s="224"/>
      <c r="M20" s="149"/>
      <c r="N20" s="149"/>
      <c r="P20" s="149"/>
      <c r="Q20" s="181" t="s">
        <v>183</v>
      </c>
      <c r="R20" s="182"/>
      <c r="S20" s="182"/>
      <c r="T20" s="182"/>
      <c r="U20" s="182"/>
      <c r="V20" s="182"/>
      <c r="W20" s="182"/>
      <c r="X20" s="182"/>
      <c r="Y20" s="182"/>
      <c r="Z20" s="182"/>
      <c r="AA20" s="182"/>
      <c r="AB20" s="182"/>
      <c r="AC20" s="149"/>
    </row>
    <row r="21" spans="2:29" ht="6.75" customHeight="1" x14ac:dyDescent="0.25">
      <c r="B21" s="241"/>
      <c r="C21" s="242"/>
      <c r="D21" s="242"/>
      <c r="E21" s="242"/>
      <c r="F21" s="242"/>
      <c r="G21" s="242"/>
      <c r="H21" s="242"/>
      <c r="I21" s="242"/>
      <c r="J21" s="242"/>
      <c r="K21" s="242"/>
      <c r="L21" s="243"/>
      <c r="M21" s="149"/>
      <c r="N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</row>
    <row r="22" spans="2:29" ht="15" x14ac:dyDescent="0.25">
      <c r="B22" s="205" t="s">
        <v>18</v>
      </c>
      <c r="C22" s="206"/>
      <c r="D22" s="206"/>
      <c r="E22" s="223">
        <v>2000</v>
      </c>
      <c r="F22" s="223"/>
      <c r="G22" s="206" t="s">
        <v>50</v>
      </c>
      <c r="H22" s="206"/>
      <c r="I22" s="206"/>
      <c r="J22" s="206"/>
      <c r="K22" s="223" t="s">
        <v>88</v>
      </c>
      <c r="L22" s="224"/>
      <c r="M22" s="149"/>
      <c r="N22" s="149"/>
      <c r="O22" s="157" t="s">
        <v>88</v>
      </c>
      <c r="P22" s="149"/>
      <c r="Q22" s="178" t="s">
        <v>184</v>
      </c>
      <c r="R22" s="180"/>
      <c r="S22" s="180"/>
      <c r="T22" s="180"/>
      <c r="U22" s="180"/>
      <c r="V22" s="180"/>
      <c r="W22" s="180"/>
      <c r="X22" s="180"/>
      <c r="Y22" s="180"/>
      <c r="Z22" s="149"/>
      <c r="AA22" s="149"/>
      <c r="AB22" s="149"/>
      <c r="AC22" s="149"/>
    </row>
    <row r="23" spans="2:29" ht="6.75" customHeight="1" x14ac:dyDescent="0.25">
      <c r="B23" s="101"/>
      <c r="C23" s="102"/>
      <c r="D23" s="102"/>
      <c r="E23" s="102"/>
      <c r="F23" s="102"/>
      <c r="G23" s="102"/>
      <c r="H23" s="102"/>
      <c r="I23" s="102"/>
      <c r="J23" s="102"/>
      <c r="K23" s="102"/>
      <c r="L23" s="103"/>
      <c r="M23" s="149"/>
      <c r="N23" s="149"/>
      <c r="O23" s="157" t="s">
        <v>89</v>
      </c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</row>
    <row r="24" spans="2:29" ht="15" x14ac:dyDescent="0.25">
      <c r="B24" s="205" t="s">
        <v>17</v>
      </c>
      <c r="C24" s="206"/>
      <c r="D24" s="206"/>
      <c r="E24" s="223">
        <v>2</v>
      </c>
      <c r="F24" s="223"/>
      <c r="G24" s="206" t="s">
        <v>51</v>
      </c>
      <c r="H24" s="206"/>
      <c r="I24" s="206"/>
      <c r="J24" s="206"/>
      <c r="K24" s="223" t="s">
        <v>89</v>
      </c>
      <c r="L24" s="224"/>
      <c r="M24" s="149"/>
      <c r="N24" s="149"/>
      <c r="P24" s="149"/>
      <c r="Q24" s="178" t="s">
        <v>184</v>
      </c>
      <c r="R24" s="180"/>
      <c r="S24" s="180"/>
      <c r="T24" s="180"/>
      <c r="U24" s="180"/>
      <c r="V24" s="180"/>
      <c r="W24" s="180"/>
      <c r="X24" s="180"/>
      <c r="Y24" s="180"/>
      <c r="Z24" s="149"/>
      <c r="AA24" s="149"/>
      <c r="AB24" s="149"/>
      <c r="AC24" s="149"/>
    </row>
    <row r="25" spans="2:29" ht="6.75" customHeight="1" x14ac:dyDescent="0.25">
      <c r="B25" s="241"/>
      <c r="C25" s="242"/>
      <c r="D25" s="242"/>
      <c r="E25" s="242"/>
      <c r="F25" s="242"/>
      <c r="G25" s="242"/>
      <c r="H25" s="242"/>
      <c r="I25" s="242"/>
      <c r="J25" s="242"/>
      <c r="K25" s="242"/>
      <c r="L25" s="243"/>
      <c r="M25" s="149"/>
      <c r="N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</row>
    <row r="26" spans="2:29" ht="15" x14ac:dyDescent="0.25">
      <c r="B26" s="205" t="s">
        <v>52</v>
      </c>
      <c r="C26" s="206"/>
      <c r="D26" s="206"/>
      <c r="E26" s="223">
        <v>7500</v>
      </c>
      <c r="F26" s="223"/>
      <c r="G26" s="206" t="s">
        <v>53</v>
      </c>
      <c r="H26" s="206"/>
      <c r="I26" s="206"/>
      <c r="J26" s="206"/>
      <c r="K26" s="223" t="s">
        <v>89</v>
      </c>
      <c r="L26" s="224"/>
      <c r="M26" s="149"/>
      <c r="N26" s="149"/>
      <c r="P26" s="149"/>
      <c r="Q26" s="178" t="s">
        <v>184</v>
      </c>
      <c r="R26" s="180"/>
      <c r="S26" s="180"/>
      <c r="T26" s="180"/>
      <c r="U26" s="180"/>
      <c r="V26" s="180"/>
      <c r="W26" s="180"/>
      <c r="X26" s="180"/>
      <c r="Y26" s="180"/>
      <c r="Z26" s="149"/>
      <c r="AA26" s="149"/>
      <c r="AB26" s="149"/>
      <c r="AC26" s="149"/>
    </row>
    <row r="27" spans="2:29" ht="6.75" customHeight="1" x14ac:dyDescent="0.25">
      <c r="B27" s="241"/>
      <c r="C27" s="242"/>
      <c r="D27" s="242"/>
      <c r="E27" s="242"/>
      <c r="F27" s="242"/>
      <c r="G27" s="242"/>
      <c r="H27" s="242"/>
      <c r="I27" s="242"/>
      <c r="J27" s="242"/>
      <c r="K27" s="242"/>
      <c r="L27" s="243"/>
      <c r="M27" s="149"/>
      <c r="N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</row>
    <row r="28" spans="2:29" x14ac:dyDescent="0.2">
      <c r="B28" s="205" t="s">
        <v>72</v>
      </c>
      <c r="C28" s="206"/>
      <c r="D28" s="206"/>
      <c r="E28" s="240">
        <v>45030</v>
      </c>
      <c r="F28" s="223"/>
      <c r="G28" s="206" t="s">
        <v>73</v>
      </c>
      <c r="H28" s="206"/>
      <c r="I28" s="206"/>
      <c r="J28" s="206"/>
      <c r="K28" s="238">
        <v>4</v>
      </c>
      <c r="L28" s="239"/>
      <c r="M28" s="149"/>
      <c r="N28" s="149"/>
      <c r="P28" s="149"/>
      <c r="Q28" s="181" t="s">
        <v>185</v>
      </c>
      <c r="R28" s="182"/>
      <c r="S28" s="182"/>
      <c r="T28" s="182"/>
      <c r="U28" s="182"/>
      <c r="V28" s="182"/>
      <c r="W28" s="182"/>
      <c r="X28" s="182"/>
      <c r="Y28" s="182"/>
      <c r="Z28" s="182"/>
      <c r="AA28" s="182"/>
      <c r="AB28" s="182"/>
      <c r="AC28" s="149"/>
    </row>
    <row r="29" spans="2:29" ht="6.75" customHeight="1" x14ac:dyDescent="0.25">
      <c r="B29" s="241"/>
      <c r="C29" s="242"/>
      <c r="D29" s="242"/>
      <c r="E29" s="242"/>
      <c r="F29" s="242"/>
      <c r="G29" s="242"/>
      <c r="H29" s="242"/>
      <c r="I29" s="242"/>
      <c r="J29" s="242"/>
      <c r="K29" s="242"/>
      <c r="L29" s="243"/>
      <c r="M29" s="149"/>
      <c r="N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</row>
    <row r="30" spans="2:29" ht="14.45" customHeight="1" x14ac:dyDescent="0.25">
      <c r="B30" s="205" t="s">
        <v>106</v>
      </c>
      <c r="C30" s="206"/>
      <c r="D30" s="206"/>
      <c r="E30" s="322" t="s">
        <v>169</v>
      </c>
      <c r="F30" s="323"/>
      <c r="G30" s="323"/>
      <c r="H30" s="323"/>
      <c r="I30" s="323"/>
      <c r="J30" s="323"/>
      <c r="K30" s="323"/>
      <c r="L30" s="324"/>
      <c r="M30" s="149"/>
      <c r="N30" s="149"/>
      <c r="P30" s="149"/>
      <c r="Q30" s="178" t="s">
        <v>186</v>
      </c>
      <c r="R30" s="180"/>
      <c r="S30" s="180"/>
      <c r="T30" s="180"/>
      <c r="U30" s="180"/>
      <c r="V30" s="180"/>
      <c r="W30" s="180"/>
      <c r="X30" s="180"/>
      <c r="Y30" s="180"/>
      <c r="Z30" s="180"/>
      <c r="AA30" s="180"/>
      <c r="AB30" s="149"/>
      <c r="AC30" s="149"/>
    </row>
    <row r="31" spans="2:29" ht="6.75" customHeight="1" thickBot="1" x14ac:dyDescent="0.3">
      <c r="B31" s="253"/>
      <c r="C31" s="254"/>
      <c r="D31" s="254"/>
      <c r="E31" s="254"/>
      <c r="F31" s="254"/>
      <c r="G31" s="254"/>
      <c r="H31" s="254"/>
      <c r="I31" s="254"/>
      <c r="J31" s="254"/>
      <c r="K31" s="254"/>
      <c r="L31" s="255"/>
      <c r="M31" s="149"/>
      <c r="N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49"/>
    </row>
    <row r="32" spans="2:29" s="47" customFormat="1" ht="15" customHeight="1" x14ac:dyDescent="0.25">
      <c r="B32" s="256">
        <v>1</v>
      </c>
      <c r="C32" s="251" t="s">
        <v>8</v>
      </c>
      <c r="D32" s="251"/>
      <c r="E32" s="251"/>
      <c r="F32" s="251"/>
      <c r="G32" s="251"/>
      <c r="H32" s="251"/>
      <c r="I32" s="251"/>
      <c r="J32" s="251"/>
      <c r="K32" s="251"/>
      <c r="L32" s="252"/>
      <c r="M32" s="150"/>
      <c r="N32" s="150"/>
      <c r="O32" s="158"/>
      <c r="P32" s="150"/>
      <c r="Q32" s="150"/>
      <c r="R32" s="150"/>
      <c r="S32" s="150"/>
      <c r="T32" s="150"/>
      <c r="U32" s="150"/>
      <c r="V32" s="150"/>
      <c r="W32" s="150"/>
      <c r="X32" s="150"/>
      <c r="Y32" s="150"/>
      <c r="Z32" s="150"/>
      <c r="AA32" s="150"/>
      <c r="AB32" s="150"/>
      <c r="AC32" s="150"/>
    </row>
    <row r="33" spans="2:29" ht="29.1" customHeight="1" x14ac:dyDescent="0.25">
      <c r="B33" s="201"/>
      <c r="C33" s="53" t="s">
        <v>9</v>
      </c>
      <c r="D33" s="191" t="s">
        <v>1</v>
      </c>
      <c r="E33" s="192"/>
      <c r="F33" s="192"/>
      <c r="G33" s="192"/>
      <c r="H33" s="192"/>
      <c r="I33" s="192"/>
      <c r="J33" s="193"/>
      <c r="K33" s="246" t="s">
        <v>78</v>
      </c>
      <c r="L33" s="247"/>
      <c r="M33" s="149"/>
      <c r="N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</row>
    <row r="34" spans="2:29" ht="15" x14ac:dyDescent="0.25">
      <c r="B34" s="201"/>
      <c r="C34" s="248" t="s">
        <v>90</v>
      </c>
      <c r="D34" s="248"/>
      <c r="E34" s="248"/>
      <c r="F34" s="248"/>
      <c r="G34" s="248"/>
      <c r="H34" s="248"/>
      <c r="I34" s="248"/>
      <c r="J34" s="248"/>
      <c r="K34" s="249">
        <v>0</v>
      </c>
      <c r="L34" s="250"/>
      <c r="M34" s="149"/>
      <c r="N34" s="149"/>
      <c r="P34" s="149"/>
      <c r="Q34" s="178" t="s">
        <v>188</v>
      </c>
      <c r="R34" s="180"/>
      <c r="S34" s="180"/>
      <c r="T34" s="180"/>
      <c r="U34" s="180"/>
      <c r="V34" s="180"/>
      <c r="W34" s="180"/>
      <c r="X34" s="180"/>
      <c r="Y34" s="180"/>
      <c r="Z34" s="149"/>
      <c r="AA34" s="149"/>
      <c r="AB34" s="149"/>
      <c r="AC34" s="149"/>
    </row>
    <row r="35" spans="2:29" x14ac:dyDescent="0.25">
      <c r="B35" s="201"/>
      <c r="C35" s="107">
        <v>1.1000000000000001</v>
      </c>
      <c r="D35" s="196" t="s">
        <v>62</v>
      </c>
      <c r="E35" s="197"/>
      <c r="F35" s="197"/>
      <c r="G35" s="197"/>
      <c r="H35" s="197"/>
      <c r="I35" s="197"/>
      <c r="J35" s="198"/>
      <c r="K35" s="244"/>
      <c r="L35" s="245"/>
      <c r="M35" s="149"/>
      <c r="N35" s="149"/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149"/>
      <c r="AA35" s="149"/>
      <c r="AB35" s="149"/>
      <c r="AC35" s="149"/>
    </row>
    <row r="36" spans="2:29" x14ac:dyDescent="0.25">
      <c r="B36" s="201"/>
      <c r="C36" s="107">
        <v>1.2</v>
      </c>
      <c r="D36" s="196" t="s">
        <v>63</v>
      </c>
      <c r="E36" s="197"/>
      <c r="F36" s="197"/>
      <c r="G36" s="197"/>
      <c r="H36" s="197"/>
      <c r="I36" s="197"/>
      <c r="J36" s="198"/>
      <c r="K36" s="335"/>
      <c r="L36" s="336"/>
      <c r="M36" s="149"/>
      <c r="N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</row>
    <row r="37" spans="2:29" ht="12.75" customHeight="1" x14ac:dyDescent="0.25">
      <c r="B37" s="201"/>
      <c r="C37" s="107">
        <v>1.3</v>
      </c>
      <c r="D37" s="196" t="s">
        <v>64</v>
      </c>
      <c r="E37" s="197"/>
      <c r="F37" s="197"/>
      <c r="G37" s="197"/>
      <c r="H37" s="197"/>
      <c r="I37" s="197"/>
      <c r="J37" s="198"/>
      <c r="K37" s="244"/>
      <c r="L37" s="245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</row>
    <row r="38" spans="2:29" ht="12.75" customHeight="1" x14ac:dyDescent="0.25">
      <c r="B38" s="201"/>
      <c r="C38" s="107">
        <v>1.4</v>
      </c>
      <c r="D38" s="196" t="s">
        <v>97</v>
      </c>
      <c r="E38" s="197"/>
      <c r="F38" s="197"/>
      <c r="G38" s="197"/>
      <c r="H38" s="197"/>
      <c r="I38" s="197"/>
      <c r="J38" s="198"/>
      <c r="K38" s="244">
        <v>7500</v>
      </c>
      <c r="L38" s="245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2:29" x14ac:dyDescent="0.25">
      <c r="B39" s="201"/>
      <c r="C39" s="207"/>
      <c r="D39" s="208"/>
      <c r="E39" s="208"/>
      <c r="F39" s="208"/>
      <c r="G39" s="208"/>
      <c r="H39" s="208"/>
      <c r="I39" s="208"/>
      <c r="J39" s="208"/>
      <c r="K39" s="208"/>
      <c r="L39" s="20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2:29" ht="14.45" customHeight="1" x14ac:dyDescent="0.25">
      <c r="B40" s="201"/>
      <c r="C40" s="248" t="s">
        <v>125</v>
      </c>
      <c r="D40" s="248"/>
      <c r="E40" s="248"/>
      <c r="F40" s="248"/>
      <c r="G40" s="248"/>
      <c r="H40" s="248"/>
      <c r="I40" s="248"/>
      <c r="J40" s="248"/>
      <c r="K40" s="249"/>
      <c r="L40" s="250"/>
      <c r="Q40" s="178" t="s">
        <v>189</v>
      </c>
      <c r="R40" s="180"/>
      <c r="S40" s="180"/>
      <c r="T40" s="180"/>
      <c r="U40" s="180"/>
      <c r="V40" s="180"/>
      <c r="W40" s="180"/>
      <c r="X40" s="180"/>
      <c r="Y40" s="180"/>
      <c r="Z40" s="149"/>
      <c r="AA40" s="149"/>
      <c r="AB40" s="149"/>
      <c r="AC40" s="149"/>
    </row>
    <row r="41" spans="2:29" ht="15" customHeight="1" x14ac:dyDescent="0.25">
      <c r="B41" s="201"/>
      <c r="C41" s="107">
        <v>1.5</v>
      </c>
      <c r="D41" s="196" t="s">
        <v>35</v>
      </c>
      <c r="E41" s="197"/>
      <c r="F41" s="197"/>
      <c r="G41" s="197"/>
      <c r="H41" s="197"/>
      <c r="I41" s="197"/>
      <c r="J41" s="198"/>
      <c r="K41" s="244">
        <v>115000</v>
      </c>
      <c r="L41" s="245"/>
      <c r="Q41" s="149"/>
      <c r="R41" s="149"/>
      <c r="S41" s="149"/>
      <c r="T41" s="149"/>
      <c r="U41" s="149"/>
      <c r="V41" s="149"/>
      <c r="W41" s="149"/>
      <c r="X41" s="149"/>
      <c r="Y41" s="149"/>
      <c r="Z41" s="149"/>
      <c r="AA41" s="149"/>
      <c r="AB41" s="149"/>
      <c r="AC41" s="149"/>
    </row>
    <row r="42" spans="2:29" ht="15" customHeight="1" x14ac:dyDescent="0.25">
      <c r="B42" s="201"/>
      <c r="C42" s="107">
        <v>1.6</v>
      </c>
      <c r="D42" s="196" t="s">
        <v>36</v>
      </c>
      <c r="E42" s="197"/>
      <c r="F42" s="197"/>
      <c r="G42" s="197"/>
      <c r="H42" s="197"/>
      <c r="I42" s="197"/>
      <c r="J42" s="198"/>
      <c r="K42" s="244">
        <v>62500</v>
      </c>
      <c r="L42" s="245"/>
      <c r="Q42" s="149"/>
      <c r="R42" s="149"/>
      <c r="S42" s="149"/>
      <c r="T42" s="149"/>
      <c r="U42" s="149"/>
      <c r="V42" s="149"/>
      <c r="W42" s="149"/>
      <c r="X42" s="149"/>
      <c r="Y42" s="149"/>
      <c r="Z42" s="149"/>
      <c r="AA42" s="149"/>
      <c r="AB42" s="149"/>
      <c r="AC42" s="149"/>
    </row>
    <row r="43" spans="2:29" ht="15" customHeight="1" x14ac:dyDescent="0.25">
      <c r="B43" s="201"/>
      <c r="C43" s="107">
        <v>1.7</v>
      </c>
      <c r="D43" s="196" t="s">
        <v>59</v>
      </c>
      <c r="E43" s="197"/>
      <c r="F43" s="197"/>
      <c r="G43" s="197"/>
      <c r="H43" s="197"/>
      <c r="I43" s="197"/>
      <c r="J43" s="198"/>
      <c r="K43" s="244">
        <v>58500</v>
      </c>
      <c r="L43" s="245"/>
      <c r="Q43" s="149"/>
      <c r="R43" s="149"/>
      <c r="S43" s="149"/>
      <c r="T43" s="149"/>
      <c r="U43" s="149"/>
      <c r="V43" s="149"/>
      <c r="W43" s="149"/>
      <c r="X43" s="149"/>
      <c r="Y43" s="149"/>
      <c r="Z43" s="149"/>
      <c r="AA43" s="149"/>
      <c r="AB43" s="149"/>
      <c r="AC43" s="149"/>
    </row>
    <row r="44" spans="2:29" ht="15" customHeight="1" x14ac:dyDescent="0.25">
      <c r="B44" s="201"/>
      <c r="C44" s="107">
        <v>1.8</v>
      </c>
      <c r="D44" s="196" t="s">
        <v>37</v>
      </c>
      <c r="E44" s="197"/>
      <c r="F44" s="197"/>
      <c r="G44" s="197"/>
      <c r="H44" s="197"/>
      <c r="I44" s="197"/>
      <c r="J44" s="198"/>
      <c r="K44" s="244">
        <v>59500</v>
      </c>
      <c r="L44" s="245"/>
      <c r="Q44" s="149"/>
      <c r="R44" s="149"/>
      <c r="S44" s="149"/>
      <c r="T44" s="149"/>
      <c r="U44" s="149"/>
      <c r="V44" s="149"/>
      <c r="W44" s="149"/>
      <c r="X44" s="149"/>
      <c r="Y44" s="149"/>
      <c r="Z44" s="149"/>
      <c r="AA44" s="149"/>
      <c r="AB44" s="149"/>
      <c r="AC44" s="149"/>
    </row>
    <row r="45" spans="2:29" ht="15" customHeight="1" x14ac:dyDescent="0.25">
      <c r="B45" s="201"/>
      <c r="C45" s="107">
        <v>1.9</v>
      </c>
      <c r="D45" s="196" t="s">
        <v>38</v>
      </c>
      <c r="E45" s="197"/>
      <c r="F45" s="197"/>
      <c r="G45" s="197"/>
      <c r="H45" s="197"/>
      <c r="I45" s="197"/>
      <c r="J45" s="198"/>
      <c r="K45" s="244">
        <v>61500</v>
      </c>
      <c r="L45" s="245"/>
      <c r="Q45" s="149"/>
      <c r="R45" s="149"/>
      <c r="S45" s="149"/>
      <c r="T45" s="149"/>
      <c r="U45" s="149"/>
      <c r="V45" s="149"/>
      <c r="W45" s="149"/>
      <c r="X45" s="149"/>
      <c r="Y45" s="149"/>
      <c r="Z45" s="149"/>
      <c r="AA45" s="149"/>
      <c r="AB45" s="149"/>
      <c r="AC45" s="149"/>
    </row>
    <row r="46" spans="2:29" ht="15" customHeight="1" x14ac:dyDescent="0.25">
      <c r="B46" s="201"/>
      <c r="C46" s="54" t="s">
        <v>65</v>
      </c>
      <c r="D46" s="196" t="s">
        <v>39</v>
      </c>
      <c r="E46" s="197"/>
      <c r="F46" s="197"/>
      <c r="G46" s="197"/>
      <c r="H46" s="197"/>
      <c r="I46" s="197"/>
      <c r="J46" s="198"/>
      <c r="K46" s="244">
        <v>130000</v>
      </c>
      <c r="L46" s="245"/>
      <c r="Q46" s="149"/>
      <c r="R46" s="149"/>
      <c r="S46" s="149"/>
      <c r="T46" s="149"/>
      <c r="U46" s="149"/>
      <c r="V46" s="149"/>
      <c r="W46" s="149"/>
      <c r="X46" s="149"/>
      <c r="Y46" s="149"/>
      <c r="Z46" s="149"/>
      <c r="AA46" s="149"/>
      <c r="AB46" s="149"/>
      <c r="AC46" s="149"/>
    </row>
    <row r="47" spans="2:29" ht="15" customHeight="1" x14ac:dyDescent="0.25">
      <c r="B47" s="201"/>
      <c r="C47" s="54" t="s">
        <v>66</v>
      </c>
      <c r="D47" s="196" t="s">
        <v>40</v>
      </c>
      <c r="E47" s="197"/>
      <c r="F47" s="197"/>
      <c r="G47" s="197"/>
      <c r="H47" s="197"/>
      <c r="I47" s="197"/>
      <c r="J47" s="198"/>
      <c r="K47" s="244">
        <v>6250</v>
      </c>
      <c r="L47" s="245"/>
      <c r="Q47" s="149"/>
      <c r="R47" s="149"/>
      <c r="S47" s="149"/>
      <c r="T47" s="149"/>
      <c r="U47" s="149"/>
      <c r="V47" s="149"/>
      <c r="W47" s="149"/>
      <c r="X47" s="149"/>
      <c r="Y47" s="149"/>
      <c r="Z47" s="149"/>
      <c r="AA47" s="149"/>
      <c r="AB47" s="149"/>
      <c r="AC47" s="149"/>
    </row>
    <row r="48" spans="2:29" ht="15" customHeight="1" x14ac:dyDescent="0.25">
      <c r="B48" s="201"/>
      <c r="C48" s="54" t="s">
        <v>67</v>
      </c>
      <c r="D48" s="196" t="s">
        <v>60</v>
      </c>
      <c r="E48" s="197"/>
      <c r="F48" s="197"/>
      <c r="G48" s="197"/>
      <c r="H48" s="197"/>
      <c r="I48" s="197"/>
      <c r="J48" s="198"/>
      <c r="K48" s="244">
        <v>18000</v>
      </c>
      <c r="L48" s="245"/>
      <c r="Q48" s="149"/>
      <c r="R48" s="149"/>
      <c r="S48" s="149"/>
      <c r="T48" s="149"/>
      <c r="U48" s="149"/>
      <c r="V48" s="149"/>
      <c r="W48" s="149"/>
      <c r="X48" s="149"/>
      <c r="Y48" s="149"/>
      <c r="Z48" s="149"/>
      <c r="AA48" s="149"/>
      <c r="AB48" s="149"/>
      <c r="AC48" s="149"/>
    </row>
    <row r="49" spans="2:29" ht="15" customHeight="1" x14ac:dyDescent="0.25">
      <c r="B49" s="201"/>
      <c r="C49" s="54" t="s">
        <v>68</v>
      </c>
      <c r="D49" s="196" t="s">
        <v>110</v>
      </c>
      <c r="E49" s="197"/>
      <c r="F49" s="197"/>
      <c r="G49" s="197"/>
      <c r="H49" s="197"/>
      <c r="I49" s="197"/>
      <c r="J49" s="198"/>
      <c r="K49" s="244">
        <v>90000</v>
      </c>
      <c r="L49" s="245"/>
      <c r="Q49" s="149"/>
      <c r="R49" s="149"/>
      <c r="S49" s="149"/>
      <c r="T49" s="149"/>
      <c r="U49" s="149"/>
      <c r="V49" s="149"/>
      <c r="W49" s="149"/>
      <c r="X49" s="149"/>
      <c r="Y49" s="149"/>
      <c r="Z49" s="149"/>
      <c r="AA49" s="149"/>
      <c r="AB49" s="149"/>
      <c r="AC49" s="149"/>
    </row>
    <row r="50" spans="2:29" ht="15" customHeight="1" x14ac:dyDescent="0.25">
      <c r="B50" s="201"/>
      <c r="C50" s="54" t="s">
        <v>69</v>
      </c>
      <c r="D50" s="196" t="s">
        <v>111</v>
      </c>
      <c r="E50" s="197"/>
      <c r="F50" s="197"/>
      <c r="G50" s="197"/>
      <c r="H50" s="197"/>
      <c r="I50" s="197"/>
      <c r="J50" s="198"/>
      <c r="K50" s="244"/>
      <c r="L50" s="245"/>
      <c r="Q50" s="149"/>
      <c r="R50" s="149"/>
      <c r="S50" s="149"/>
      <c r="T50" s="149"/>
      <c r="U50" s="149"/>
      <c r="V50" s="149"/>
      <c r="W50" s="149"/>
      <c r="X50" s="149"/>
      <c r="Y50" s="149"/>
      <c r="Z50" s="149"/>
      <c r="AA50" s="149"/>
      <c r="AB50" s="149"/>
      <c r="AC50" s="149"/>
    </row>
    <row r="51" spans="2:29" ht="15" customHeight="1" x14ac:dyDescent="0.25">
      <c r="B51" s="201"/>
      <c r="C51" s="54" t="s">
        <v>70</v>
      </c>
      <c r="D51" s="196" t="s">
        <v>112</v>
      </c>
      <c r="E51" s="197"/>
      <c r="F51" s="197"/>
      <c r="G51" s="197"/>
      <c r="H51" s="197"/>
      <c r="I51" s="197"/>
      <c r="J51" s="198"/>
      <c r="K51" s="244">
        <v>32000</v>
      </c>
      <c r="L51" s="245"/>
      <c r="Q51" s="149"/>
      <c r="R51" s="149"/>
      <c r="S51" s="149"/>
      <c r="T51" s="149"/>
      <c r="U51" s="149"/>
      <c r="V51" s="149"/>
      <c r="W51" s="149"/>
      <c r="X51" s="149"/>
      <c r="Y51" s="149"/>
      <c r="Z51" s="149"/>
      <c r="AA51" s="149"/>
      <c r="AB51" s="149"/>
      <c r="AC51" s="149"/>
    </row>
    <row r="52" spans="2:29" ht="15" customHeight="1" x14ac:dyDescent="0.25">
      <c r="B52" s="201"/>
      <c r="C52" s="54" t="s">
        <v>98</v>
      </c>
      <c r="D52" s="196" t="s">
        <v>113</v>
      </c>
      <c r="E52" s="197"/>
      <c r="F52" s="197"/>
      <c r="G52" s="197"/>
      <c r="H52" s="197"/>
      <c r="I52" s="197"/>
      <c r="J52" s="198"/>
      <c r="K52" s="244">
        <v>43500</v>
      </c>
      <c r="L52" s="245"/>
      <c r="Q52" s="149"/>
      <c r="R52" s="149"/>
      <c r="S52" s="149"/>
      <c r="T52" s="149"/>
      <c r="U52" s="149"/>
      <c r="V52" s="149"/>
      <c r="W52" s="149"/>
      <c r="X52" s="149"/>
      <c r="Y52" s="149"/>
      <c r="Z52" s="149"/>
      <c r="AA52" s="149"/>
      <c r="AB52" s="149"/>
      <c r="AC52" s="149"/>
    </row>
    <row r="53" spans="2:29" ht="15" customHeight="1" x14ac:dyDescent="0.25">
      <c r="B53" s="201"/>
      <c r="C53" s="54" t="s">
        <v>99</v>
      </c>
      <c r="D53" s="196" t="s">
        <v>116</v>
      </c>
      <c r="E53" s="197"/>
      <c r="F53" s="197"/>
      <c r="G53" s="197"/>
      <c r="H53" s="197"/>
      <c r="I53" s="197"/>
      <c r="J53" s="198"/>
      <c r="K53" s="244">
        <v>49000</v>
      </c>
      <c r="L53" s="245"/>
      <c r="Q53" s="149"/>
      <c r="R53" s="149"/>
      <c r="S53" s="149"/>
      <c r="T53" s="149"/>
      <c r="U53" s="149"/>
      <c r="V53" s="149"/>
      <c r="W53" s="149"/>
      <c r="X53" s="149"/>
      <c r="Y53" s="149"/>
      <c r="Z53" s="149"/>
      <c r="AA53" s="149"/>
      <c r="AB53" s="149"/>
      <c r="AC53" s="149"/>
    </row>
    <row r="54" spans="2:29" ht="15" customHeight="1" x14ac:dyDescent="0.25">
      <c r="B54" s="201"/>
      <c r="C54" s="54" t="s">
        <v>114</v>
      </c>
      <c r="D54" s="196" t="s">
        <v>96</v>
      </c>
      <c r="E54" s="197"/>
      <c r="F54" s="197"/>
      <c r="G54" s="197"/>
      <c r="H54" s="197"/>
      <c r="I54" s="197"/>
      <c r="J54" s="198"/>
      <c r="K54" s="244">
        <v>17500</v>
      </c>
      <c r="L54" s="245"/>
      <c r="Q54" s="178" t="s">
        <v>177</v>
      </c>
      <c r="R54" s="180"/>
      <c r="S54" s="180"/>
      <c r="T54" s="180"/>
      <c r="U54" s="180"/>
      <c r="V54" s="180"/>
      <c r="W54" s="180"/>
      <c r="X54" s="180"/>
      <c r="Y54" s="149"/>
      <c r="Z54" s="149"/>
      <c r="AA54" s="149"/>
      <c r="AB54" s="149"/>
      <c r="AC54" s="149"/>
    </row>
    <row r="55" spans="2:29" ht="15" customHeight="1" x14ac:dyDescent="0.25">
      <c r="B55" s="201"/>
      <c r="C55" s="54" t="s">
        <v>115</v>
      </c>
      <c r="D55" s="196" t="s">
        <v>118</v>
      </c>
      <c r="E55" s="197"/>
      <c r="F55" s="197"/>
      <c r="G55" s="197"/>
      <c r="H55" s="197"/>
      <c r="I55" s="197"/>
      <c r="J55" s="198"/>
      <c r="K55" s="244">
        <v>130000</v>
      </c>
      <c r="L55" s="245"/>
      <c r="Q55" s="149"/>
      <c r="R55" s="149"/>
      <c r="S55" s="149"/>
      <c r="T55" s="149"/>
      <c r="U55" s="149"/>
      <c r="V55" s="149"/>
      <c r="W55" s="149"/>
      <c r="X55" s="149"/>
      <c r="Y55" s="149"/>
      <c r="Z55" s="149"/>
      <c r="AA55" s="149"/>
      <c r="AB55" s="149"/>
      <c r="AC55" s="149"/>
    </row>
    <row r="56" spans="2:29" s="47" customFormat="1" ht="15" customHeight="1" thickBot="1" x14ac:dyDescent="0.3">
      <c r="B56" s="202"/>
      <c r="C56" s="311" t="s">
        <v>120</v>
      </c>
      <c r="D56" s="311"/>
      <c r="E56" s="311"/>
      <c r="F56" s="311"/>
      <c r="G56" s="311"/>
      <c r="H56" s="311"/>
      <c r="I56" s="311"/>
      <c r="J56" s="311"/>
      <c r="K56" s="312">
        <f>SUM(K34:L55)</f>
        <v>880750</v>
      </c>
      <c r="L56" s="313"/>
      <c r="O56" s="158"/>
      <c r="Q56" s="150"/>
      <c r="R56" s="150"/>
      <c r="S56" s="150"/>
      <c r="T56" s="150"/>
      <c r="U56" s="150"/>
      <c r="V56" s="150"/>
      <c r="W56" s="150"/>
      <c r="X56" s="150"/>
      <c r="Y56" s="150"/>
      <c r="Z56" s="150"/>
      <c r="AA56" s="150"/>
      <c r="AB56" s="150"/>
      <c r="AC56" s="150"/>
    </row>
    <row r="57" spans="2:29" s="47" customFormat="1" ht="15" customHeight="1" x14ac:dyDescent="0.25">
      <c r="B57" s="200">
        <v>2</v>
      </c>
      <c r="C57" s="316" t="s">
        <v>57</v>
      </c>
      <c r="D57" s="317"/>
      <c r="E57" s="317"/>
      <c r="F57" s="317"/>
      <c r="G57" s="317"/>
      <c r="H57" s="317"/>
      <c r="I57" s="317"/>
      <c r="J57" s="317"/>
      <c r="K57" s="317"/>
      <c r="L57" s="318"/>
      <c r="O57" s="158"/>
      <c r="Q57" s="150"/>
      <c r="R57" s="150"/>
      <c r="S57" s="150"/>
      <c r="T57" s="150"/>
      <c r="U57" s="150"/>
      <c r="V57" s="150"/>
      <c r="W57" s="150"/>
      <c r="X57" s="150"/>
      <c r="Y57" s="150"/>
      <c r="Z57" s="150"/>
      <c r="AA57" s="150"/>
      <c r="AB57" s="150"/>
      <c r="AC57" s="150"/>
    </row>
    <row r="58" spans="2:29" ht="14.45" customHeight="1" x14ac:dyDescent="0.25">
      <c r="B58" s="201"/>
      <c r="C58" s="110">
        <v>2.1</v>
      </c>
      <c r="D58" s="199" t="s">
        <v>13</v>
      </c>
      <c r="E58" s="199"/>
      <c r="F58" s="199"/>
      <c r="G58" s="199"/>
      <c r="H58" s="199"/>
      <c r="I58" s="199"/>
      <c r="J58" s="199"/>
      <c r="K58" s="314">
        <f>SUM(K59:L65)</f>
        <v>72500</v>
      </c>
      <c r="L58" s="315"/>
      <c r="Q58" s="149"/>
      <c r="R58" s="149"/>
      <c r="S58" s="149"/>
      <c r="T58" s="149"/>
      <c r="U58" s="149"/>
      <c r="V58" s="149"/>
      <c r="W58" s="149"/>
      <c r="X58" s="149"/>
      <c r="Y58" s="149"/>
      <c r="Z58" s="149"/>
      <c r="AA58" s="149"/>
      <c r="AB58" s="149"/>
      <c r="AC58" s="149"/>
    </row>
    <row r="59" spans="2:29" ht="14.45" customHeight="1" x14ac:dyDescent="0.25">
      <c r="B59" s="201"/>
      <c r="C59" s="110" t="s">
        <v>130</v>
      </c>
      <c r="D59" s="194" t="s">
        <v>137</v>
      </c>
      <c r="E59" s="194"/>
      <c r="F59" s="194"/>
      <c r="G59" s="194"/>
      <c r="H59" s="194"/>
      <c r="I59" s="194"/>
      <c r="J59" s="194"/>
      <c r="K59" s="195">
        <v>15000</v>
      </c>
      <c r="L59" s="195"/>
      <c r="Q59" s="149"/>
      <c r="R59" s="149"/>
      <c r="S59" s="149"/>
      <c r="T59" s="149"/>
      <c r="U59" s="149"/>
      <c r="V59" s="149"/>
      <c r="W59" s="149"/>
      <c r="X59" s="149"/>
      <c r="Y59" s="149"/>
      <c r="Z59" s="149"/>
      <c r="AA59" s="149"/>
      <c r="AB59" s="149"/>
      <c r="AC59" s="149"/>
    </row>
    <row r="60" spans="2:29" ht="14.45" customHeight="1" x14ac:dyDescent="0.25">
      <c r="B60" s="201"/>
      <c r="C60" s="110" t="s">
        <v>131</v>
      </c>
      <c r="D60" s="194" t="s">
        <v>138</v>
      </c>
      <c r="E60" s="194"/>
      <c r="F60" s="194"/>
      <c r="G60" s="194"/>
      <c r="H60" s="194"/>
      <c r="I60" s="194"/>
      <c r="J60" s="194"/>
      <c r="K60" s="195">
        <v>8000</v>
      </c>
      <c r="L60" s="195"/>
      <c r="Q60" s="149"/>
      <c r="R60" s="149"/>
      <c r="S60" s="149"/>
      <c r="T60" s="149"/>
      <c r="U60" s="149"/>
      <c r="V60" s="149"/>
      <c r="W60" s="149"/>
      <c r="X60" s="149"/>
      <c r="Y60" s="149"/>
      <c r="Z60" s="149"/>
      <c r="AA60" s="149"/>
      <c r="AB60" s="149"/>
      <c r="AC60" s="149"/>
    </row>
    <row r="61" spans="2:29" ht="14.45" customHeight="1" x14ac:dyDescent="0.25">
      <c r="B61" s="201"/>
      <c r="C61" s="110" t="s">
        <v>132</v>
      </c>
      <c r="D61" s="194" t="s">
        <v>139</v>
      </c>
      <c r="E61" s="194"/>
      <c r="F61" s="194"/>
      <c r="G61" s="194"/>
      <c r="H61" s="194"/>
      <c r="I61" s="194"/>
      <c r="J61" s="194"/>
      <c r="K61" s="195">
        <v>12000</v>
      </c>
      <c r="L61" s="195"/>
      <c r="Q61" s="149"/>
      <c r="R61" s="149"/>
      <c r="S61" s="149"/>
      <c r="T61" s="149"/>
      <c r="U61" s="149"/>
      <c r="V61" s="149"/>
      <c r="W61" s="149"/>
      <c r="X61" s="149"/>
      <c r="Y61" s="149"/>
      <c r="Z61" s="149"/>
      <c r="AA61" s="149"/>
      <c r="AB61" s="149"/>
      <c r="AC61" s="149"/>
    </row>
    <row r="62" spans="2:29" ht="14.45" customHeight="1" x14ac:dyDescent="0.25">
      <c r="B62" s="201"/>
      <c r="C62" s="110" t="s">
        <v>133</v>
      </c>
      <c r="D62" s="194" t="s">
        <v>140</v>
      </c>
      <c r="E62" s="194"/>
      <c r="F62" s="194"/>
      <c r="G62" s="194"/>
      <c r="H62" s="194"/>
      <c r="I62" s="194"/>
      <c r="J62" s="194"/>
      <c r="K62" s="195">
        <v>5000</v>
      </c>
      <c r="L62" s="195"/>
      <c r="Q62" s="149"/>
      <c r="R62" s="149"/>
      <c r="S62" s="149"/>
      <c r="T62" s="149"/>
      <c r="U62" s="149"/>
      <c r="V62" s="149"/>
      <c r="W62" s="149"/>
      <c r="X62" s="149"/>
      <c r="Y62" s="149"/>
      <c r="Z62" s="149"/>
      <c r="AA62" s="149"/>
      <c r="AB62" s="149"/>
      <c r="AC62" s="149"/>
    </row>
    <row r="63" spans="2:29" ht="14.45" customHeight="1" x14ac:dyDescent="0.25">
      <c r="B63" s="201"/>
      <c r="C63" s="110" t="s">
        <v>134</v>
      </c>
      <c r="D63" s="194" t="s">
        <v>141</v>
      </c>
      <c r="E63" s="194"/>
      <c r="F63" s="194"/>
      <c r="G63" s="194"/>
      <c r="H63" s="194"/>
      <c r="I63" s="194"/>
      <c r="J63" s="194"/>
      <c r="K63" s="195">
        <v>15000</v>
      </c>
      <c r="L63" s="195"/>
      <c r="Q63" s="149"/>
      <c r="R63" s="149"/>
      <c r="S63" s="149"/>
      <c r="T63" s="149"/>
      <c r="U63" s="149"/>
      <c r="V63" s="149"/>
      <c r="W63" s="149"/>
      <c r="X63" s="149"/>
      <c r="Y63" s="149"/>
      <c r="Z63" s="149"/>
      <c r="AA63" s="149"/>
      <c r="AB63" s="149"/>
      <c r="AC63" s="149"/>
    </row>
    <row r="64" spans="2:29" ht="14.45" customHeight="1" x14ac:dyDescent="0.25">
      <c r="B64" s="201"/>
      <c r="C64" s="110" t="s">
        <v>135</v>
      </c>
      <c r="D64" s="194" t="s">
        <v>142</v>
      </c>
      <c r="E64" s="194"/>
      <c r="F64" s="194"/>
      <c r="G64" s="194"/>
      <c r="H64" s="194"/>
      <c r="I64" s="194"/>
      <c r="J64" s="194"/>
      <c r="K64" s="195">
        <v>15000</v>
      </c>
      <c r="L64" s="195"/>
      <c r="Q64" s="149"/>
      <c r="R64" s="149"/>
      <c r="S64" s="149"/>
      <c r="T64" s="149"/>
      <c r="U64" s="149"/>
      <c r="V64" s="149"/>
      <c r="W64" s="149"/>
      <c r="X64" s="149"/>
      <c r="Y64" s="149"/>
      <c r="Z64" s="149"/>
      <c r="AA64" s="149"/>
      <c r="AB64" s="149"/>
      <c r="AC64" s="149"/>
    </row>
    <row r="65" spans="2:29" ht="14.45" customHeight="1" x14ac:dyDescent="0.25">
      <c r="B65" s="201"/>
      <c r="C65" s="110" t="s">
        <v>136</v>
      </c>
      <c r="D65" s="194" t="s">
        <v>143</v>
      </c>
      <c r="E65" s="194"/>
      <c r="F65" s="194"/>
      <c r="G65" s="194"/>
      <c r="H65" s="194"/>
      <c r="I65" s="194"/>
      <c r="J65" s="194"/>
      <c r="K65" s="195">
        <v>2500</v>
      </c>
      <c r="L65" s="195"/>
      <c r="Q65" s="149"/>
      <c r="R65" s="149"/>
      <c r="S65" s="149"/>
      <c r="T65" s="149"/>
      <c r="U65" s="149"/>
      <c r="V65" s="149"/>
      <c r="W65" s="149"/>
      <c r="X65" s="149"/>
      <c r="Y65" s="149"/>
      <c r="Z65" s="149"/>
      <c r="AA65" s="149"/>
      <c r="AB65" s="149"/>
      <c r="AC65" s="149"/>
    </row>
    <row r="66" spans="2:29" s="47" customFormat="1" ht="15" customHeight="1" thickBot="1" x14ac:dyDescent="0.3">
      <c r="B66" s="202"/>
      <c r="C66" s="311" t="s">
        <v>93</v>
      </c>
      <c r="D66" s="311"/>
      <c r="E66" s="311"/>
      <c r="F66" s="311"/>
      <c r="G66" s="311"/>
      <c r="H66" s="311"/>
      <c r="I66" s="311"/>
      <c r="J66" s="311"/>
      <c r="K66" s="312">
        <f>SUM(K58)</f>
        <v>72500</v>
      </c>
      <c r="L66" s="313"/>
      <c r="O66" s="158"/>
      <c r="Q66" s="150"/>
      <c r="R66" s="150"/>
      <c r="S66" s="150"/>
      <c r="T66" s="150"/>
      <c r="U66" s="150"/>
      <c r="V66" s="150"/>
      <c r="W66" s="150"/>
      <c r="X66" s="150"/>
      <c r="Y66" s="150"/>
      <c r="Z66" s="150"/>
      <c r="AA66" s="150"/>
      <c r="AB66" s="150"/>
      <c r="AC66" s="150"/>
    </row>
    <row r="67" spans="2:29" s="47" customFormat="1" ht="15" customHeight="1" x14ac:dyDescent="0.25">
      <c r="B67" s="203">
        <v>3</v>
      </c>
      <c r="C67" s="319" t="s">
        <v>85</v>
      </c>
      <c r="D67" s="320"/>
      <c r="E67" s="320"/>
      <c r="F67" s="320"/>
      <c r="G67" s="320"/>
      <c r="H67" s="320"/>
      <c r="I67" s="320"/>
      <c r="J67" s="320"/>
      <c r="K67" s="320"/>
      <c r="L67" s="321"/>
      <c r="O67" s="158"/>
      <c r="Q67" s="150"/>
      <c r="R67" s="150"/>
      <c r="S67" s="150"/>
      <c r="T67" s="150"/>
      <c r="U67" s="150"/>
      <c r="V67" s="150"/>
      <c r="W67" s="150"/>
      <c r="X67" s="150"/>
      <c r="Y67" s="150"/>
      <c r="Z67" s="150"/>
      <c r="AA67" s="150"/>
      <c r="AB67" s="150"/>
      <c r="AC67" s="150"/>
    </row>
    <row r="68" spans="2:29" ht="14.45" customHeight="1" x14ac:dyDescent="0.25">
      <c r="B68" s="201"/>
      <c r="C68" s="110">
        <v>3.1</v>
      </c>
      <c r="D68" s="199" t="s">
        <v>85</v>
      </c>
      <c r="E68" s="199"/>
      <c r="F68" s="199"/>
      <c r="G68" s="199"/>
      <c r="H68" s="199"/>
      <c r="I68" s="199"/>
      <c r="J68" s="199"/>
      <c r="K68" s="259"/>
      <c r="L68" s="260"/>
      <c r="Q68" s="178" t="s">
        <v>170</v>
      </c>
      <c r="R68" s="180"/>
      <c r="S68" s="180"/>
      <c r="T68" s="180"/>
      <c r="U68" s="180"/>
      <c r="V68" s="180"/>
      <c r="W68" s="180"/>
      <c r="X68" s="180"/>
      <c r="Y68" s="180"/>
      <c r="Z68" s="180"/>
      <c r="AA68" s="180"/>
      <c r="AB68" s="180"/>
      <c r="AC68" s="149"/>
    </row>
    <row r="69" spans="2:29" s="47" customFormat="1" ht="15" customHeight="1" thickBot="1" x14ac:dyDescent="0.3">
      <c r="B69" s="204"/>
      <c r="C69" s="308" t="s">
        <v>86</v>
      </c>
      <c r="D69" s="308"/>
      <c r="E69" s="308"/>
      <c r="F69" s="308"/>
      <c r="G69" s="308"/>
      <c r="H69" s="308"/>
      <c r="I69" s="308"/>
      <c r="J69" s="308"/>
      <c r="K69" s="309">
        <f>K68</f>
        <v>0</v>
      </c>
      <c r="L69" s="310"/>
      <c r="O69" s="158"/>
      <c r="Q69" s="150"/>
      <c r="R69" s="150"/>
      <c r="S69" s="150"/>
      <c r="T69" s="150"/>
      <c r="U69" s="150"/>
      <c r="V69" s="150"/>
      <c r="W69" s="150"/>
      <c r="X69" s="150"/>
      <c r="Y69" s="150"/>
      <c r="Z69" s="150"/>
      <c r="AA69" s="150"/>
      <c r="AB69" s="150"/>
      <c r="AC69" s="150"/>
    </row>
    <row r="70" spans="2:29" s="47" customFormat="1" ht="15" customHeight="1" x14ac:dyDescent="0.25">
      <c r="B70" s="57">
        <v>4</v>
      </c>
      <c r="C70" s="339" t="s">
        <v>11</v>
      </c>
      <c r="D70" s="340"/>
      <c r="E70" s="340"/>
      <c r="F70" s="340"/>
      <c r="G70" s="340"/>
      <c r="H70" s="340"/>
      <c r="I70" s="340"/>
      <c r="J70" s="340"/>
      <c r="K70" s="340"/>
      <c r="L70" s="341"/>
      <c r="O70" s="158"/>
      <c r="Q70" s="150"/>
      <c r="R70" s="150"/>
      <c r="S70" s="150"/>
      <c r="T70" s="150"/>
      <c r="U70" s="150"/>
      <c r="V70" s="150"/>
      <c r="W70" s="150"/>
      <c r="X70" s="150"/>
      <c r="Y70" s="150"/>
      <c r="Z70" s="150"/>
      <c r="AA70" s="150"/>
      <c r="AB70" s="150"/>
      <c r="AC70" s="150"/>
    </row>
    <row r="71" spans="2:29" ht="27.95" customHeight="1" x14ac:dyDescent="0.25">
      <c r="B71" s="58"/>
      <c r="C71" s="53" t="s">
        <v>9</v>
      </c>
      <c r="D71" s="191" t="s">
        <v>1</v>
      </c>
      <c r="E71" s="192"/>
      <c r="F71" s="192"/>
      <c r="G71" s="192"/>
      <c r="H71" s="192"/>
      <c r="I71" s="192"/>
      <c r="J71" s="193"/>
      <c r="K71" s="246" t="s">
        <v>78</v>
      </c>
      <c r="L71" s="247"/>
      <c r="Q71" s="149"/>
      <c r="R71" s="149"/>
      <c r="S71" s="149"/>
      <c r="T71" s="149"/>
      <c r="U71" s="149"/>
      <c r="V71" s="149"/>
      <c r="W71" s="149"/>
      <c r="X71" s="149"/>
      <c r="Y71" s="149"/>
      <c r="Z71" s="149"/>
      <c r="AA71" s="149"/>
      <c r="AB71" s="149"/>
      <c r="AC71" s="149"/>
    </row>
    <row r="72" spans="2:29" x14ac:dyDescent="0.25">
      <c r="B72" s="58"/>
      <c r="C72" s="107">
        <v>4.0999999999999996</v>
      </c>
      <c r="D72" s="196" t="s">
        <v>56</v>
      </c>
      <c r="E72" s="197"/>
      <c r="F72" s="197"/>
      <c r="G72" s="197"/>
      <c r="H72" s="197"/>
      <c r="I72" s="197"/>
      <c r="J72" s="198"/>
      <c r="K72" s="259"/>
      <c r="L72" s="260"/>
      <c r="Q72" s="149"/>
      <c r="R72" s="149"/>
      <c r="S72" s="149"/>
      <c r="T72" s="149"/>
      <c r="U72" s="149"/>
      <c r="V72" s="149"/>
      <c r="W72" s="149"/>
      <c r="X72" s="149"/>
      <c r="Y72" s="149"/>
      <c r="Z72" s="149"/>
      <c r="AA72" s="149"/>
      <c r="AB72" s="149"/>
      <c r="AC72" s="149"/>
    </row>
    <row r="73" spans="2:29" x14ac:dyDescent="0.25">
      <c r="B73" s="58"/>
      <c r="C73" s="107">
        <v>4.2</v>
      </c>
      <c r="D73" s="196" t="s">
        <v>54</v>
      </c>
      <c r="E73" s="197"/>
      <c r="F73" s="197"/>
      <c r="G73" s="197"/>
      <c r="H73" s="197"/>
      <c r="I73" s="197"/>
      <c r="J73" s="198"/>
      <c r="K73" s="259"/>
      <c r="L73" s="260"/>
      <c r="Q73" s="149"/>
      <c r="R73" s="149"/>
      <c r="S73" s="149"/>
      <c r="T73" s="149"/>
      <c r="U73" s="149"/>
      <c r="V73" s="149"/>
      <c r="W73" s="149"/>
      <c r="X73" s="149"/>
      <c r="Y73" s="149"/>
      <c r="Z73" s="149"/>
      <c r="AA73" s="149"/>
      <c r="AB73" s="149"/>
      <c r="AC73" s="149"/>
    </row>
    <row r="74" spans="2:29" ht="13.15" customHeight="1" x14ac:dyDescent="0.25">
      <c r="B74" s="58"/>
      <c r="C74" s="107">
        <v>4.3</v>
      </c>
      <c r="D74" s="196" t="s">
        <v>100</v>
      </c>
      <c r="E74" s="197"/>
      <c r="F74" s="197"/>
      <c r="G74" s="197"/>
      <c r="H74" s="197"/>
      <c r="I74" s="197"/>
      <c r="J74" s="198"/>
      <c r="K74" s="259">
        <v>51750</v>
      </c>
      <c r="L74" s="260"/>
      <c r="Q74" s="178"/>
      <c r="R74" s="180"/>
      <c r="S74" s="180"/>
      <c r="T74" s="180"/>
      <c r="U74" s="180"/>
      <c r="V74" s="180"/>
      <c r="W74" s="180"/>
      <c r="X74" s="180"/>
      <c r="Y74" s="180"/>
      <c r="Z74" s="149"/>
      <c r="AA74" s="149"/>
      <c r="AB74" s="149"/>
      <c r="AC74" s="149"/>
    </row>
    <row r="75" spans="2:29" ht="13.15" customHeight="1" x14ac:dyDescent="0.25">
      <c r="B75" s="58"/>
      <c r="C75" s="107">
        <v>4.4000000000000004</v>
      </c>
      <c r="D75" s="196" t="s">
        <v>55</v>
      </c>
      <c r="E75" s="197"/>
      <c r="F75" s="197"/>
      <c r="G75" s="197"/>
      <c r="H75" s="197"/>
      <c r="I75" s="197"/>
      <c r="J75" s="198"/>
      <c r="K75" s="259"/>
      <c r="L75" s="260"/>
      <c r="Q75" s="149"/>
      <c r="R75" s="149"/>
      <c r="S75" s="149"/>
      <c r="T75" s="149"/>
      <c r="U75" s="149"/>
      <c r="V75" s="149"/>
      <c r="W75" s="149"/>
      <c r="X75" s="149"/>
      <c r="Y75" s="149"/>
      <c r="Z75" s="149"/>
      <c r="AA75" s="149"/>
      <c r="AB75" s="149"/>
      <c r="AC75" s="149"/>
    </row>
    <row r="76" spans="2:29" ht="13.15" customHeight="1" x14ac:dyDescent="0.25">
      <c r="B76" s="58"/>
      <c r="C76" s="107">
        <v>4.5</v>
      </c>
      <c r="D76" s="196" t="s">
        <v>101</v>
      </c>
      <c r="E76" s="197"/>
      <c r="F76" s="197"/>
      <c r="G76" s="197"/>
      <c r="H76" s="197"/>
      <c r="I76" s="197"/>
      <c r="J76" s="198"/>
      <c r="K76" s="259"/>
      <c r="L76" s="260"/>
      <c r="Q76" s="149"/>
      <c r="R76" s="149"/>
      <c r="S76" s="149"/>
      <c r="T76" s="149"/>
      <c r="U76" s="149"/>
      <c r="V76" s="149"/>
      <c r="W76" s="149"/>
      <c r="X76" s="149"/>
      <c r="Y76" s="149"/>
      <c r="Z76" s="149"/>
      <c r="AA76" s="149"/>
      <c r="AB76" s="149"/>
      <c r="AC76" s="149"/>
    </row>
    <row r="77" spans="2:29" x14ac:dyDescent="0.25">
      <c r="B77" s="58"/>
      <c r="C77" s="107">
        <v>4.5999999999999996</v>
      </c>
      <c r="D77" s="196" t="s">
        <v>102</v>
      </c>
      <c r="E77" s="197"/>
      <c r="F77" s="197"/>
      <c r="G77" s="197"/>
      <c r="H77" s="197"/>
      <c r="I77" s="197"/>
      <c r="J77" s="198"/>
      <c r="K77" s="259"/>
      <c r="L77" s="260"/>
      <c r="Q77" s="149"/>
      <c r="R77" s="149"/>
      <c r="S77" s="149"/>
      <c r="T77" s="149"/>
      <c r="U77" s="149"/>
      <c r="V77" s="149"/>
      <c r="W77" s="149"/>
      <c r="X77" s="149"/>
      <c r="Y77" s="149"/>
      <c r="Z77" s="149"/>
      <c r="AA77" s="149"/>
      <c r="AB77" s="149"/>
      <c r="AC77" s="149"/>
    </row>
    <row r="78" spans="2:29" s="47" customFormat="1" ht="15" customHeight="1" thickBot="1" x14ac:dyDescent="0.3">
      <c r="B78" s="59"/>
      <c r="C78" s="330" t="s">
        <v>58</v>
      </c>
      <c r="D78" s="330"/>
      <c r="E78" s="330"/>
      <c r="F78" s="330"/>
      <c r="G78" s="330"/>
      <c r="H78" s="330"/>
      <c r="I78" s="330"/>
      <c r="J78" s="330"/>
      <c r="K78" s="331">
        <f>SUM(K72:L77)</f>
        <v>51750</v>
      </c>
      <c r="L78" s="332"/>
      <c r="O78" s="158"/>
      <c r="Q78" s="150"/>
      <c r="R78" s="150"/>
      <c r="S78" s="150"/>
      <c r="T78" s="150"/>
      <c r="U78" s="150"/>
      <c r="V78" s="150"/>
      <c r="W78" s="150"/>
      <c r="X78" s="150"/>
      <c r="Y78" s="150"/>
      <c r="Z78" s="150"/>
      <c r="AA78" s="150"/>
      <c r="AB78" s="150"/>
      <c r="AC78" s="150"/>
    </row>
    <row r="79" spans="2:29" s="47" customFormat="1" ht="15" customHeight="1" x14ac:dyDescent="0.25">
      <c r="B79" s="200">
        <v>5</v>
      </c>
      <c r="C79" s="270" t="s">
        <v>74</v>
      </c>
      <c r="D79" s="271"/>
      <c r="E79" s="271"/>
      <c r="F79" s="271"/>
      <c r="G79" s="271"/>
      <c r="H79" s="271"/>
      <c r="I79" s="271"/>
      <c r="J79" s="271"/>
      <c r="K79" s="271"/>
      <c r="L79" s="272"/>
      <c r="O79" s="158"/>
      <c r="Q79" s="150"/>
      <c r="R79" s="150"/>
      <c r="S79" s="150"/>
      <c r="T79" s="150"/>
      <c r="U79" s="150"/>
      <c r="V79" s="150"/>
      <c r="W79" s="150"/>
      <c r="X79" s="150"/>
      <c r="Y79" s="150"/>
      <c r="Z79" s="150"/>
      <c r="AA79" s="150"/>
      <c r="AB79" s="150"/>
      <c r="AC79" s="150"/>
    </row>
    <row r="80" spans="2:29" s="47" customFormat="1" ht="6.75" customHeight="1" x14ac:dyDescent="0.25">
      <c r="B80" s="201"/>
      <c r="C80" s="261" t="s">
        <v>75</v>
      </c>
      <c r="D80" s="262"/>
      <c r="E80" s="262"/>
      <c r="F80" s="262"/>
      <c r="G80" s="262"/>
      <c r="H80" s="262"/>
      <c r="I80" s="262"/>
      <c r="J80" s="263"/>
      <c r="L80" s="60"/>
      <c r="O80" s="158"/>
      <c r="Q80" s="150"/>
      <c r="R80" s="150"/>
      <c r="S80" s="150"/>
      <c r="T80" s="150"/>
      <c r="U80" s="150"/>
      <c r="V80" s="150"/>
      <c r="W80" s="150"/>
      <c r="X80" s="150"/>
      <c r="Y80" s="150"/>
      <c r="Z80" s="150"/>
      <c r="AA80" s="150"/>
      <c r="AB80" s="150"/>
      <c r="AC80" s="150"/>
    </row>
    <row r="81" spans="2:29" ht="14.25" customHeight="1" x14ac:dyDescent="0.25">
      <c r="B81" s="201"/>
      <c r="C81" s="264"/>
      <c r="D81" s="265"/>
      <c r="E81" s="265"/>
      <c r="F81" s="265"/>
      <c r="G81" s="265"/>
      <c r="H81" s="265"/>
      <c r="I81" s="265"/>
      <c r="J81" s="266"/>
      <c r="K81" s="333"/>
      <c r="L81" s="334"/>
      <c r="Q81" s="149"/>
      <c r="R81" s="149"/>
      <c r="S81" s="149"/>
      <c r="T81" s="149"/>
      <c r="U81" s="149"/>
      <c r="V81" s="149"/>
      <c r="W81" s="149"/>
      <c r="X81" s="149"/>
      <c r="Y81" s="149"/>
      <c r="Z81" s="149"/>
      <c r="AA81" s="149"/>
      <c r="AB81" s="149"/>
      <c r="AC81" s="149"/>
    </row>
    <row r="82" spans="2:29" s="47" customFormat="1" ht="6.75" customHeight="1" x14ac:dyDescent="0.25">
      <c r="B82" s="201"/>
      <c r="C82" s="267"/>
      <c r="D82" s="268"/>
      <c r="E82" s="268"/>
      <c r="F82" s="268"/>
      <c r="G82" s="268"/>
      <c r="H82" s="268"/>
      <c r="I82" s="268"/>
      <c r="J82" s="269"/>
      <c r="L82" s="60"/>
      <c r="O82" s="158"/>
      <c r="Q82" s="150"/>
      <c r="R82" s="150"/>
      <c r="S82" s="150"/>
      <c r="T82" s="150"/>
      <c r="U82" s="150"/>
      <c r="V82" s="150"/>
      <c r="W82" s="150"/>
      <c r="X82" s="150"/>
      <c r="Y82" s="150"/>
      <c r="Z82" s="150"/>
      <c r="AA82" s="150"/>
      <c r="AB82" s="150"/>
      <c r="AC82" s="150"/>
    </row>
    <row r="83" spans="2:29" ht="13.5" thickBot="1" x14ac:dyDescent="0.3">
      <c r="B83" s="202"/>
      <c r="C83" s="290" t="s">
        <v>84</v>
      </c>
      <c r="D83" s="290"/>
      <c r="E83" s="290"/>
      <c r="F83" s="290"/>
      <c r="G83" s="290"/>
      <c r="H83" s="290"/>
      <c r="I83" s="290"/>
      <c r="J83" s="290"/>
      <c r="K83" s="312">
        <f>K81</f>
        <v>0</v>
      </c>
      <c r="L83" s="313"/>
      <c r="Q83" s="164"/>
      <c r="R83" s="149"/>
      <c r="S83" s="149"/>
      <c r="T83" s="149"/>
      <c r="U83" s="149"/>
      <c r="V83" s="149"/>
      <c r="W83" s="149"/>
      <c r="X83" s="149"/>
      <c r="Y83" s="149"/>
      <c r="Z83" s="149"/>
      <c r="AA83" s="149"/>
      <c r="AB83" s="149"/>
      <c r="AC83" s="149"/>
    </row>
    <row r="84" spans="2:29" ht="6.75" customHeight="1" x14ac:dyDescent="0.25">
      <c r="B84" s="81"/>
      <c r="C84" s="82"/>
      <c r="D84" s="83"/>
      <c r="E84" s="83"/>
      <c r="F84" s="83"/>
      <c r="G84" s="83"/>
      <c r="H84" s="83"/>
      <c r="I84" s="83"/>
      <c r="J84" s="83"/>
      <c r="K84" s="84"/>
      <c r="L84" s="85"/>
      <c r="Q84" s="149"/>
      <c r="R84" s="149"/>
      <c r="S84" s="149"/>
      <c r="T84" s="149"/>
      <c r="U84" s="149"/>
      <c r="V84" s="149"/>
      <c r="W84" s="149"/>
      <c r="X84" s="149"/>
      <c r="Y84" s="149"/>
      <c r="Z84" s="149"/>
      <c r="AA84" s="149"/>
      <c r="AB84" s="149"/>
      <c r="AC84" s="149"/>
    </row>
    <row r="85" spans="2:29" s="48" customFormat="1" x14ac:dyDescent="0.25">
      <c r="B85" s="286" t="s">
        <v>76</v>
      </c>
      <c r="C85" s="287"/>
      <c r="D85" s="287"/>
      <c r="E85" s="287"/>
      <c r="F85" s="287"/>
      <c r="G85" s="287"/>
      <c r="H85" s="287"/>
      <c r="I85" s="287"/>
      <c r="J85" s="287"/>
      <c r="K85" s="325">
        <f>K56+K66+K69+K78+K83</f>
        <v>1005000</v>
      </c>
      <c r="L85" s="326"/>
      <c r="O85" s="159"/>
      <c r="Q85" s="152"/>
      <c r="R85" s="152"/>
      <c r="S85" s="152"/>
      <c r="T85" s="152"/>
      <c r="U85" s="152"/>
      <c r="V85" s="152"/>
      <c r="W85" s="152"/>
      <c r="X85" s="152"/>
      <c r="Y85" s="152"/>
      <c r="Z85" s="152"/>
      <c r="AA85" s="152"/>
      <c r="AB85" s="152"/>
      <c r="AC85" s="152"/>
    </row>
    <row r="86" spans="2:29" s="47" customFormat="1" ht="6.75" customHeight="1" x14ac:dyDescent="0.25">
      <c r="B86" s="61"/>
      <c r="C86" s="62"/>
      <c r="D86" s="62"/>
      <c r="E86" s="62"/>
      <c r="F86" s="62"/>
      <c r="G86" s="62"/>
      <c r="H86" s="62"/>
      <c r="I86" s="62"/>
      <c r="J86" s="62"/>
      <c r="K86" s="63"/>
      <c r="L86" s="64"/>
      <c r="O86" s="158"/>
      <c r="Q86" s="150"/>
      <c r="R86" s="150"/>
      <c r="S86" s="150"/>
      <c r="T86" s="150"/>
      <c r="U86" s="150"/>
      <c r="V86" s="150"/>
      <c r="W86" s="150"/>
      <c r="X86" s="150"/>
      <c r="Y86" s="150"/>
      <c r="Z86" s="150"/>
      <c r="AA86" s="150"/>
      <c r="AB86" s="150"/>
      <c r="AC86" s="150"/>
    </row>
    <row r="87" spans="2:29" s="47" customFormat="1" x14ac:dyDescent="0.25">
      <c r="B87" s="93" t="s">
        <v>91</v>
      </c>
      <c r="C87" s="91"/>
      <c r="D87" s="91"/>
      <c r="E87" s="91"/>
      <c r="F87" s="91"/>
      <c r="G87" s="337">
        <v>0.13500000000000001</v>
      </c>
      <c r="H87" s="337"/>
      <c r="I87" s="92" t="s">
        <v>10</v>
      </c>
      <c r="J87" s="144">
        <f>K56+K69+K81</f>
        <v>880750</v>
      </c>
      <c r="K87" s="327">
        <f>J87*G87</f>
        <v>118901.25000000001</v>
      </c>
      <c r="L87" s="289"/>
      <c r="O87" s="158"/>
      <c r="Q87" s="178" t="s">
        <v>178</v>
      </c>
      <c r="R87" s="179"/>
      <c r="S87" s="179"/>
      <c r="T87" s="179"/>
      <c r="U87" s="179"/>
      <c r="V87" s="179"/>
      <c r="W87" s="179"/>
      <c r="X87" s="179"/>
      <c r="Y87" s="179"/>
      <c r="Z87" s="179"/>
      <c r="AA87" s="179"/>
      <c r="AB87" s="179"/>
      <c r="AC87" s="179"/>
    </row>
    <row r="88" spans="2:29" s="47" customFormat="1" x14ac:dyDescent="0.25">
      <c r="B88" s="305" t="s">
        <v>92</v>
      </c>
      <c r="C88" s="306"/>
      <c r="D88" s="306"/>
      <c r="E88" s="306"/>
      <c r="F88" s="307"/>
      <c r="G88" s="338">
        <v>0.23</v>
      </c>
      <c r="H88" s="338"/>
      <c r="I88" s="92" t="s">
        <v>10</v>
      </c>
      <c r="J88" s="144">
        <f>K66</f>
        <v>72500</v>
      </c>
      <c r="K88" s="327">
        <f>J88*G88</f>
        <v>16675</v>
      </c>
      <c r="L88" s="289"/>
      <c r="O88" s="158"/>
      <c r="Q88" s="178" t="s">
        <v>179</v>
      </c>
      <c r="R88" s="179"/>
      <c r="S88" s="179"/>
      <c r="T88" s="179"/>
      <c r="U88" s="179"/>
      <c r="V88" s="179"/>
      <c r="W88" s="179"/>
      <c r="X88" s="179"/>
      <c r="Y88" s="179"/>
      <c r="Z88" s="179"/>
      <c r="AA88" s="179"/>
      <c r="AB88" s="179"/>
      <c r="AC88" s="179"/>
    </row>
    <row r="89" spans="2:29" s="47" customFormat="1" x14ac:dyDescent="0.25">
      <c r="B89" s="328" t="s">
        <v>104</v>
      </c>
      <c r="C89" s="329"/>
      <c r="D89" s="329"/>
      <c r="E89" s="329"/>
      <c r="F89" s="329"/>
      <c r="G89" s="293">
        <v>1</v>
      </c>
      <c r="H89" s="294"/>
      <c r="I89" s="297" t="s">
        <v>43</v>
      </c>
      <c r="J89" s="299">
        <v>0</v>
      </c>
      <c r="K89" s="301">
        <f>J89*G89</f>
        <v>0</v>
      </c>
      <c r="L89" s="302"/>
      <c r="O89" s="158"/>
      <c r="Q89" s="149"/>
      <c r="R89" s="149"/>
      <c r="S89" s="149"/>
      <c r="T89" s="149"/>
      <c r="U89" s="149"/>
      <c r="V89" s="149"/>
      <c r="W89" s="149"/>
      <c r="X89" s="149"/>
      <c r="Y89" s="149"/>
      <c r="Z89" s="149"/>
      <c r="AA89" s="149"/>
      <c r="AB89" s="149"/>
      <c r="AC89" s="149"/>
    </row>
    <row r="90" spans="2:29" s="47" customFormat="1" ht="32.450000000000003" customHeight="1" x14ac:dyDescent="0.25">
      <c r="B90" s="291" t="s">
        <v>103</v>
      </c>
      <c r="C90" s="292"/>
      <c r="D90" s="292"/>
      <c r="E90" s="292"/>
      <c r="F90" s="292"/>
      <c r="G90" s="295"/>
      <c r="H90" s="296"/>
      <c r="I90" s="298"/>
      <c r="J90" s="300"/>
      <c r="K90" s="303"/>
      <c r="L90" s="304"/>
      <c r="O90" s="158"/>
      <c r="Q90" s="178" t="s">
        <v>180</v>
      </c>
      <c r="R90" s="179"/>
      <c r="S90" s="179"/>
      <c r="T90" s="179"/>
      <c r="U90" s="179"/>
      <c r="V90" s="179"/>
      <c r="W90" s="179"/>
      <c r="X90" s="179"/>
      <c r="Y90" s="179"/>
      <c r="Z90" s="179"/>
      <c r="AA90" s="179"/>
      <c r="AB90" s="179"/>
      <c r="AC90" s="179"/>
    </row>
    <row r="91" spans="2:29" s="47" customFormat="1" ht="3" customHeight="1" x14ac:dyDescent="0.25">
      <c r="B91" s="94"/>
      <c r="C91" s="95"/>
      <c r="D91" s="95"/>
      <c r="E91" s="95"/>
      <c r="F91" s="95"/>
      <c r="G91" s="96"/>
      <c r="H91" s="96"/>
      <c r="I91" s="97"/>
      <c r="J91" s="98"/>
      <c r="K91" s="99"/>
      <c r="L91" s="100"/>
      <c r="O91" s="158"/>
      <c r="Q91" s="150"/>
      <c r="R91" s="150"/>
      <c r="S91" s="150"/>
      <c r="T91" s="150"/>
      <c r="U91" s="150"/>
      <c r="V91" s="150"/>
      <c r="W91" s="150"/>
      <c r="X91" s="150"/>
      <c r="Y91" s="150"/>
      <c r="Z91" s="150"/>
      <c r="AA91" s="150"/>
      <c r="AB91" s="150"/>
      <c r="AC91" s="150"/>
    </row>
    <row r="92" spans="2:29" s="47" customFormat="1" x14ac:dyDescent="0.25">
      <c r="B92" s="286" t="s">
        <v>77</v>
      </c>
      <c r="C92" s="287"/>
      <c r="D92" s="287"/>
      <c r="E92" s="287"/>
      <c r="F92" s="287"/>
      <c r="G92" s="287"/>
      <c r="H92" s="287"/>
      <c r="I92" s="287"/>
      <c r="J92" s="287"/>
      <c r="K92" s="288">
        <f>K85+K87+K88+K89</f>
        <v>1140576.25</v>
      </c>
      <c r="L92" s="289"/>
      <c r="O92" s="158"/>
      <c r="Q92" s="150"/>
      <c r="R92" s="150"/>
      <c r="S92" s="150"/>
      <c r="T92" s="150"/>
      <c r="U92" s="150"/>
      <c r="V92" s="150"/>
      <c r="W92" s="150"/>
      <c r="X92" s="150"/>
      <c r="Y92" s="150"/>
      <c r="Z92" s="150"/>
      <c r="AA92" s="150"/>
      <c r="AB92" s="150"/>
      <c r="AC92" s="150"/>
    </row>
    <row r="93" spans="2:29" s="47" customFormat="1" ht="6.75" customHeight="1" thickBot="1" x14ac:dyDescent="0.3">
      <c r="B93" s="86"/>
      <c r="C93" s="75"/>
      <c r="D93" s="76"/>
      <c r="E93" s="76"/>
      <c r="F93" s="76"/>
      <c r="G93" s="76"/>
      <c r="H93" s="76"/>
      <c r="I93" s="76"/>
      <c r="J93" s="76"/>
      <c r="K93" s="76"/>
      <c r="L93" s="87"/>
      <c r="O93" s="158"/>
      <c r="Q93" s="150"/>
      <c r="R93" s="150"/>
      <c r="S93" s="150"/>
      <c r="T93" s="150"/>
      <c r="U93" s="150"/>
      <c r="V93" s="150"/>
      <c r="W93" s="150"/>
      <c r="X93" s="150"/>
      <c r="Y93" s="150"/>
      <c r="Z93" s="150"/>
      <c r="AA93" s="150"/>
      <c r="AB93" s="150"/>
      <c r="AC93" s="150"/>
    </row>
    <row r="94" spans="2:29" s="47" customFormat="1" ht="6.75" customHeight="1" thickBot="1" x14ac:dyDescent="0.3">
      <c r="B94" s="71"/>
      <c r="C94" s="72"/>
      <c r="D94" s="73"/>
      <c r="E94" s="73"/>
      <c r="F94" s="73"/>
      <c r="G94" s="73"/>
      <c r="H94" s="73"/>
      <c r="I94" s="73"/>
      <c r="J94" s="73"/>
      <c r="K94" s="73"/>
      <c r="L94" s="74"/>
      <c r="O94" s="158"/>
      <c r="Q94" s="150"/>
      <c r="R94" s="150"/>
      <c r="S94" s="150"/>
      <c r="T94" s="150"/>
      <c r="U94" s="150"/>
      <c r="V94" s="150"/>
      <c r="W94" s="150"/>
      <c r="X94" s="150"/>
      <c r="Y94" s="150"/>
      <c r="Z94" s="150"/>
      <c r="AA94" s="150"/>
      <c r="AB94" s="150"/>
      <c r="AC94" s="150"/>
    </row>
    <row r="95" spans="2:29" ht="13.5" thickBot="1" x14ac:dyDescent="0.3">
      <c r="B95" s="55" t="s">
        <v>19</v>
      </c>
      <c r="C95" s="65"/>
      <c r="D95" s="47"/>
      <c r="E95" s="47">
        <v>0</v>
      </c>
      <c r="F95" s="109">
        <f>E22/1000</f>
        <v>2</v>
      </c>
      <c r="G95" s="47" t="s">
        <v>12</v>
      </c>
      <c r="H95" s="47"/>
      <c r="I95" s="47"/>
      <c r="J95" s="62" t="s">
        <v>94</v>
      </c>
      <c r="K95" s="257">
        <f>K85/F95</f>
        <v>502500</v>
      </c>
      <c r="L95" s="258"/>
      <c r="Q95" s="149"/>
      <c r="R95" s="149"/>
      <c r="S95" s="149"/>
      <c r="T95" s="149"/>
      <c r="U95" s="149"/>
      <c r="V95" s="149"/>
      <c r="W95" s="149"/>
      <c r="X95" s="149"/>
      <c r="Y95" s="149"/>
      <c r="Z95" s="149"/>
      <c r="AA95" s="149"/>
      <c r="AB95" s="149"/>
      <c r="AC95" s="149"/>
    </row>
    <row r="96" spans="2:29" ht="13.5" thickBot="1" x14ac:dyDescent="0.3">
      <c r="B96" s="55"/>
      <c r="C96" s="65"/>
      <c r="D96" s="47"/>
      <c r="E96" s="47"/>
      <c r="F96" s="88"/>
      <c r="G96" s="47"/>
      <c r="H96" s="47"/>
      <c r="I96" s="47"/>
      <c r="J96" s="62" t="s">
        <v>129</v>
      </c>
      <c r="K96" s="257">
        <f>K92/F95</f>
        <v>570288.125</v>
      </c>
      <c r="L96" s="258"/>
      <c r="Q96" s="149"/>
      <c r="R96" s="149"/>
      <c r="S96" s="149"/>
      <c r="T96" s="149"/>
      <c r="U96" s="149"/>
      <c r="V96" s="149"/>
      <c r="W96" s="149"/>
      <c r="X96" s="149"/>
      <c r="Y96" s="149"/>
      <c r="Z96" s="149"/>
      <c r="AA96" s="149"/>
      <c r="AB96" s="149"/>
      <c r="AC96" s="149"/>
    </row>
    <row r="97" spans="2:29" ht="7.5" customHeight="1" thickBot="1" x14ac:dyDescent="0.3">
      <c r="B97" s="40"/>
      <c r="C97" s="75"/>
      <c r="D97" s="76"/>
      <c r="E97" s="77"/>
      <c r="F97" s="77"/>
      <c r="G97" s="76"/>
      <c r="H97" s="76"/>
      <c r="I97" s="76"/>
      <c r="J97" s="78"/>
      <c r="K97" s="79"/>
      <c r="L97" s="80"/>
      <c r="Q97" s="149"/>
      <c r="R97" s="149"/>
      <c r="S97" s="149"/>
      <c r="T97" s="149"/>
      <c r="U97" s="149"/>
      <c r="V97" s="149"/>
      <c r="W97" s="149"/>
      <c r="X97" s="149"/>
      <c r="Y97" s="149"/>
      <c r="Z97" s="149"/>
      <c r="AA97" s="149"/>
      <c r="AB97" s="149"/>
      <c r="AC97" s="149"/>
    </row>
    <row r="98" spans="2:29" ht="6.75" customHeight="1" thickBot="1" x14ac:dyDescent="0.3">
      <c r="B98" s="58"/>
      <c r="K98" s="69"/>
      <c r="L98" s="70"/>
      <c r="Q98" s="149"/>
      <c r="R98" s="149"/>
      <c r="S98" s="149"/>
      <c r="T98" s="149"/>
      <c r="U98" s="149"/>
      <c r="V98" s="149"/>
      <c r="W98" s="149"/>
      <c r="X98" s="149"/>
      <c r="Y98" s="149"/>
      <c r="Z98" s="149"/>
      <c r="AA98" s="149"/>
      <c r="AB98" s="149"/>
      <c r="AC98" s="149"/>
    </row>
    <row r="99" spans="2:29" ht="6.75" customHeight="1" thickBot="1" x14ac:dyDescent="0.3">
      <c r="B99" s="113"/>
      <c r="C99" s="114"/>
      <c r="D99" s="114"/>
      <c r="E99" s="114"/>
      <c r="F99" s="114"/>
      <c r="G99" s="114"/>
      <c r="H99" s="114"/>
      <c r="I99" s="114"/>
      <c r="J99" s="114"/>
      <c r="K99" s="114"/>
      <c r="L99" s="115"/>
      <c r="Q99" s="149"/>
      <c r="R99" s="149"/>
      <c r="S99" s="149"/>
      <c r="T99" s="149"/>
      <c r="U99" s="149"/>
      <c r="V99" s="149"/>
      <c r="W99" s="149"/>
      <c r="X99" s="149"/>
      <c r="Y99" s="149"/>
      <c r="Z99" s="149"/>
      <c r="AA99" s="149"/>
      <c r="AB99" s="149"/>
      <c r="AC99" s="149"/>
    </row>
    <row r="100" spans="2:29" s="47" customFormat="1" x14ac:dyDescent="0.25">
      <c r="B100" s="89" t="s">
        <v>2</v>
      </c>
      <c r="C100" s="277" t="s">
        <v>3</v>
      </c>
      <c r="D100" s="278"/>
      <c r="E100" s="278"/>
      <c r="F100" s="279"/>
      <c r="G100" s="280" t="s">
        <v>4</v>
      </c>
      <c r="H100" s="280"/>
      <c r="I100" s="280" t="s">
        <v>5</v>
      </c>
      <c r="J100" s="280"/>
      <c r="K100" s="280" t="s">
        <v>6</v>
      </c>
      <c r="L100" s="281"/>
      <c r="O100" s="158"/>
      <c r="Q100" s="150"/>
      <c r="R100" s="150"/>
      <c r="S100" s="150"/>
      <c r="T100" s="150"/>
      <c r="U100" s="150"/>
      <c r="V100" s="150"/>
      <c r="W100" s="150"/>
      <c r="X100" s="150"/>
      <c r="Y100" s="150"/>
      <c r="Z100" s="150"/>
      <c r="AA100" s="150"/>
      <c r="AB100" s="150"/>
      <c r="AC100" s="150"/>
    </row>
    <row r="101" spans="2:29" ht="15" x14ac:dyDescent="0.25">
      <c r="B101" s="123"/>
      <c r="C101" s="282"/>
      <c r="D101" s="282"/>
      <c r="E101" s="282"/>
      <c r="F101" s="282"/>
      <c r="G101" s="283" t="s">
        <v>172</v>
      </c>
      <c r="H101" s="283"/>
      <c r="I101" s="283" t="s">
        <v>173</v>
      </c>
      <c r="J101" s="283"/>
      <c r="K101" s="284">
        <v>45170</v>
      </c>
      <c r="L101" s="285"/>
      <c r="Q101" s="178" t="s">
        <v>174</v>
      </c>
      <c r="R101" s="180"/>
      <c r="S101" s="180"/>
      <c r="T101" s="180"/>
      <c r="U101" s="180"/>
      <c r="V101" s="180"/>
      <c r="W101" s="149"/>
      <c r="X101" s="149"/>
      <c r="Y101" s="149"/>
      <c r="Z101" s="149"/>
      <c r="AA101" s="149"/>
      <c r="AB101" s="149"/>
      <c r="AC101" s="149"/>
    </row>
    <row r="102" spans="2:29" ht="13.5" thickBot="1" x14ac:dyDescent="0.3">
      <c r="B102" s="124"/>
      <c r="C102" s="273"/>
      <c r="D102" s="273"/>
      <c r="E102" s="273"/>
      <c r="F102" s="273"/>
      <c r="G102" s="274"/>
      <c r="H102" s="274"/>
      <c r="I102" s="274"/>
      <c r="J102" s="274"/>
      <c r="K102" s="275"/>
      <c r="L102" s="276"/>
      <c r="Q102" s="149"/>
      <c r="R102" s="149"/>
      <c r="S102" s="149"/>
      <c r="T102" s="149"/>
      <c r="U102" s="149"/>
      <c r="V102" s="149"/>
      <c r="W102" s="149"/>
      <c r="X102" s="149"/>
      <c r="Y102" s="149"/>
      <c r="Z102" s="149"/>
      <c r="AA102" s="149"/>
      <c r="AB102" s="149"/>
      <c r="AC102" s="149"/>
    </row>
    <row r="103" spans="2:29" ht="6.75" customHeight="1" x14ac:dyDescent="0.25">
      <c r="Q103" s="149"/>
      <c r="R103" s="149"/>
      <c r="S103" s="149"/>
      <c r="T103" s="149"/>
      <c r="U103" s="149"/>
      <c r="V103" s="149"/>
      <c r="W103" s="149"/>
      <c r="X103" s="149"/>
      <c r="Y103" s="149"/>
      <c r="Z103" s="149"/>
      <c r="AA103" s="149"/>
      <c r="AB103" s="149"/>
      <c r="AC103" s="149"/>
    </row>
    <row r="104" spans="2:29" ht="6.75" customHeight="1" x14ac:dyDescent="0.25">
      <c r="D104" s="52"/>
      <c r="Q104" s="149"/>
      <c r="R104" s="149"/>
      <c r="S104" s="149"/>
      <c r="T104" s="149"/>
      <c r="U104" s="149"/>
      <c r="V104" s="149"/>
      <c r="W104" s="149"/>
      <c r="X104" s="149"/>
      <c r="Y104" s="149"/>
      <c r="Z104" s="149"/>
      <c r="AA104" s="149"/>
      <c r="AB104" s="149"/>
      <c r="AC104" s="149"/>
    </row>
    <row r="105" spans="2:29" x14ac:dyDescent="0.25">
      <c r="Q105" s="149"/>
      <c r="R105" s="149"/>
      <c r="S105" s="149"/>
      <c r="T105" s="149"/>
      <c r="U105" s="149"/>
      <c r="V105" s="149"/>
      <c r="W105" s="149"/>
      <c r="X105" s="149"/>
      <c r="Y105" s="149"/>
      <c r="Z105" s="149"/>
      <c r="AA105" s="149"/>
      <c r="AB105" s="149"/>
      <c r="AC105" s="149"/>
    </row>
    <row r="119" spans="2:12" x14ac:dyDescent="0.25">
      <c r="B119" s="4"/>
      <c r="L119" s="46"/>
    </row>
    <row r="120" spans="2:12" x14ac:dyDescent="0.25">
      <c r="B120" s="4"/>
      <c r="L120" s="46"/>
    </row>
    <row r="121" spans="2:12" x14ac:dyDescent="0.25">
      <c r="B121" s="4"/>
      <c r="L121" s="46"/>
    </row>
    <row r="122" spans="2:12" x14ac:dyDescent="0.25">
      <c r="B122" s="4"/>
      <c r="L122" s="46"/>
    </row>
    <row r="123" spans="2:12" x14ac:dyDescent="0.25">
      <c r="B123" s="4"/>
      <c r="L123" s="46"/>
    </row>
    <row r="124" spans="2:12" x14ac:dyDescent="0.25">
      <c r="B124" s="4"/>
      <c r="L124" s="46"/>
    </row>
    <row r="125" spans="2:12" x14ac:dyDescent="0.25">
      <c r="B125" s="4"/>
      <c r="L125" s="46"/>
    </row>
    <row r="126" spans="2:12" x14ac:dyDescent="0.25">
      <c r="B126" s="4"/>
      <c r="L126" s="46"/>
    </row>
    <row r="127" spans="2:12" x14ac:dyDescent="0.25">
      <c r="B127" s="4"/>
      <c r="L127" s="46"/>
    </row>
    <row r="128" spans="2:12" x14ac:dyDescent="0.25">
      <c r="B128" s="4"/>
      <c r="L128" s="46"/>
    </row>
    <row r="129" spans="2:12" x14ac:dyDescent="0.25">
      <c r="B129" s="4"/>
      <c r="L129" s="46"/>
    </row>
    <row r="130" spans="2:12" x14ac:dyDescent="0.25">
      <c r="B130" s="4"/>
      <c r="L130" s="46"/>
    </row>
    <row r="131" spans="2:12" x14ac:dyDescent="0.25">
      <c r="B131" s="4"/>
      <c r="L131" s="46"/>
    </row>
    <row r="132" spans="2:12" x14ac:dyDescent="0.25">
      <c r="B132" s="4"/>
      <c r="L132" s="46"/>
    </row>
    <row r="133" spans="2:12" x14ac:dyDescent="0.25">
      <c r="B133" s="4"/>
      <c r="L133" s="46"/>
    </row>
    <row r="134" spans="2:12" x14ac:dyDescent="0.25">
      <c r="B134" s="4"/>
      <c r="L134" s="46"/>
    </row>
    <row r="135" spans="2:12" x14ac:dyDescent="0.25">
      <c r="B135" s="4"/>
      <c r="L135" s="46"/>
    </row>
    <row r="136" spans="2:12" x14ac:dyDescent="0.25">
      <c r="B136" s="4"/>
      <c r="L136" s="46"/>
    </row>
    <row r="137" spans="2:12" x14ac:dyDescent="0.25">
      <c r="B137" s="4"/>
      <c r="L137" s="46"/>
    </row>
    <row r="138" spans="2:12" x14ac:dyDescent="0.25">
      <c r="B138" s="4"/>
      <c r="L138" s="46"/>
    </row>
    <row r="139" spans="2:12" x14ac:dyDescent="0.25">
      <c r="B139" s="4"/>
      <c r="L139" s="46"/>
    </row>
    <row r="140" spans="2:12" x14ac:dyDescent="0.25">
      <c r="B140" s="4"/>
      <c r="L140" s="46"/>
    </row>
    <row r="141" spans="2:12" x14ac:dyDescent="0.25">
      <c r="B141" s="4"/>
      <c r="L141" s="46"/>
    </row>
    <row r="142" spans="2:12" x14ac:dyDescent="0.25">
      <c r="B142" s="4"/>
      <c r="L142" s="46"/>
    </row>
    <row r="143" spans="2:12" x14ac:dyDescent="0.25">
      <c r="B143" s="4"/>
      <c r="L143" s="46"/>
    </row>
    <row r="144" spans="2:12" x14ac:dyDescent="0.25">
      <c r="B144" s="4"/>
      <c r="L144" s="46"/>
    </row>
    <row r="145" spans="2:12" x14ac:dyDescent="0.25">
      <c r="B145" s="4"/>
      <c r="L145" s="46"/>
    </row>
    <row r="146" spans="2:12" x14ac:dyDescent="0.25">
      <c r="B146" s="4"/>
      <c r="L146" s="46"/>
    </row>
    <row r="147" spans="2:12" ht="13.5" thickBot="1" x14ac:dyDescent="0.3">
      <c r="B147" s="49"/>
      <c r="C147" s="50"/>
      <c r="D147" s="50"/>
      <c r="E147" s="50"/>
      <c r="F147" s="50"/>
      <c r="G147" s="50"/>
      <c r="H147" s="50"/>
      <c r="I147" s="50"/>
      <c r="J147" s="50"/>
      <c r="K147" s="50"/>
      <c r="L147" s="51"/>
    </row>
  </sheetData>
  <sheetProtection algorithmName="SHA-512" hashValue="EppjlyUEMk1JPPGMX8ulrq+KLizpxgkribttcUDvrN6VbXh0R7Z1JvbY51KHlVSLsBYqEq4wBS32lokbdJC8HA==" saltValue="oveL/OASTU61EMA4+1TjoA==" spinCount="100000" sheet="1" selectLockedCells="1"/>
  <mergeCells count="201">
    <mergeCell ref="B29:L29"/>
    <mergeCell ref="B30:D30"/>
    <mergeCell ref="E30:L30"/>
    <mergeCell ref="K83:L83"/>
    <mergeCell ref="B85:J85"/>
    <mergeCell ref="K85:L85"/>
    <mergeCell ref="K87:L87"/>
    <mergeCell ref="B89:F89"/>
    <mergeCell ref="C78:J78"/>
    <mergeCell ref="K78:L78"/>
    <mergeCell ref="K81:L81"/>
    <mergeCell ref="K72:L72"/>
    <mergeCell ref="K73:L73"/>
    <mergeCell ref="C34:J34"/>
    <mergeCell ref="K34:L34"/>
    <mergeCell ref="K35:L35"/>
    <mergeCell ref="K36:L36"/>
    <mergeCell ref="K37:L37"/>
    <mergeCell ref="G87:H87"/>
    <mergeCell ref="G88:H88"/>
    <mergeCell ref="K88:L88"/>
    <mergeCell ref="C70:L70"/>
    <mergeCell ref="K44:L44"/>
    <mergeCell ref="K45:L45"/>
    <mergeCell ref="K38:L38"/>
    <mergeCell ref="B90:F90"/>
    <mergeCell ref="G89:H90"/>
    <mergeCell ref="I89:I90"/>
    <mergeCell ref="J89:J90"/>
    <mergeCell ref="K89:L90"/>
    <mergeCell ref="B88:F88"/>
    <mergeCell ref="K68:L68"/>
    <mergeCell ref="C69:J69"/>
    <mergeCell ref="K69:L69"/>
    <mergeCell ref="K71:L71"/>
    <mergeCell ref="D68:J68"/>
    <mergeCell ref="C56:J56"/>
    <mergeCell ref="K56:L56"/>
    <mergeCell ref="K58:L58"/>
    <mergeCell ref="C66:J66"/>
    <mergeCell ref="K66:L66"/>
    <mergeCell ref="C57:L57"/>
    <mergeCell ref="C67:L67"/>
    <mergeCell ref="K46:L46"/>
    <mergeCell ref="K41:L41"/>
    <mergeCell ref="K42:L42"/>
    <mergeCell ref="K43:L43"/>
    <mergeCell ref="K50:L50"/>
    <mergeCell ref="K96:L96"/>
    <mergeCell ref="K76:L76"/>
    <mergeCell ref="K77:L77"/>
    <mergeCell ref="C80:J82"/>
    <mergeCell ref="K74:L74"/>
    <mergeCell ref="K75:L75"/>
    <mergeCell ref="C79:L79"/>
    <mergeCell ref="C102:F102"/>
    <mergeCell ref="G102:H102"/>
    <mergeCell ref="I102:J102"/>
    <mergeCell ref="K102:L102"/>
    <mergeCell ref="K95:L95"/>
    <mergeCell ref="C100:F100"/>
    <mergeCell ref="G100:H100"/>
    <mergeCell ref="I100:J100"/>
    <mergeCell ref="K100:L100"/>
    <mergeCell ref="C101:F101"/>
    <mergeCell ref="G101:H101"/>
    <mergeCell ref="I101:J101"/>
    <mergeCell ref="K101:L101"/>
    <mergeCell ref="B92:J92"/>
    <mergeCell ref="K92:L92"/>
    <mergeCell ref="C83:J83"/>
    <mergeCell ref="B19:L19"/>
    <mergeCell ref="B21:L21"/>
    <mergeCell ref="B25:L25"/>
    <mergeCell ref="B27:L27"/>
    <mergeCell ref="G20:J20"/>
    <mergeCell ref="B20:D20"/>
    <mergeCell ref="K51:L51"/>
    <mergeCell ref="K55:L55"/>
    <mergeCell ref="K54:L54"/>
    <mergeCell ref="K52:L52"/>
    <mergeCell ref="K53:L53"/>
    <mergeCell ref="K47:L47"/>
    <mergeCell ref="K48:L48"/>
    <mergeCell ref="K49:L49"/>
    <mergeCell ref="B22:D22"/>
    <mergeCell ref="B26:D26"/>
    <mergeCell ref="K33:L33"/>
    <mergeCell ref="C40:J40"/>
    <mergeCell ref="K40:L40"/>
    <mergeCell ref="C32:L32"/>
    <mergeCell ref="D38:J38"/>
    <mergeCell ref="B31:L31"/>
    <mergeCell ref="B32:B56"/>
    <mergeCell ref="D41:J41"/>
    <mergeCell ref="K28:L28"/>
    <mergeCell ref="K26:L26"/>
    <mergeCell ref="K24:L24"/>
    <mergeCell ref="K22:L22"/>
    <mergeCell ref="K20:L20"/>
    <mergeCell ref="E28:F28"/>
    <mergeCell ref="E26:F26"/>
    <mergeCell ref="E24:F24"/>
    <mergeCell ref="E22:F22"/>
    <mergeCell ref="E20:F20"/>
    <mergeCell ref="B2:L6"/>
    <mergeCell ref="B7:L7"/>
    <mergeCell ref="B8:D8"/>
    <mergeCell ref="E8:L8"/>
    <mergeCell ref="B10:D10"/>
    <mergeCell ref="E10:G10"/>
    <mergeCell ref="H10:J10"/>
    <mergeCell ref="K10:L10"/>
    <mergeCell ref="B18:D18"/>
    <mergeCell ref="K18:L18"/>
    <mergeCell ref="E18:F18"/>
    <mergeCell ref="K14:L14"/>
    <mergeCell ref="G18:J18"/>
    <mergeCell ref="B9:L9"/>
    <mergeCell ref="B11:L11"/>
    <mergeCell ref="B13:L13"/>
    <mergeCell ref="B15:L15"/>
    <mergeCell ref="B12:D12"/>
    <mergeCell ref="E12:G12"/>
    <mergeCell ref="H12:J12"/>
    <mergeCell ref="K12:L12"/>
    <mergeCell ref="B14:D14"/>
    <mergeCell ref="E14:G14"/>
    <mergeCell ref="H14:J14"/>
    <mergeCell ref="B57:B66"/>
    <mergeCell ref="B67:B69"/>
    <mergeCell ref="B79:B83"/>
    <mergeCell ref="B24:D24"/>
    <mergeCell ref="B28:D28"/>
    <mergeCell ref="G28:J28"/>
    <mergeCell ref="G26:J26"/>
    <mergeCell ref="G24:J24"/>
    <mergeCell ref="G22:J22"/>
    <mergeCell ref="C39:L39"/>
    <mergeCell ref="D33:J33"/>
    <mergeCell ref="D35:J35"/>
    <mergeCell ref="D36:J36"/>
    <mergeCell ref="D37:J37"/>
    <mergeCell ref="D45:J45"/>
    <mergeCell ref="D44:J44"/>
    <mergeCell ref="D72:J72"/>
    <mergeCell ref="D73:J73"/>
    <mergeCell ref="D74:J74"/>
    <mergeCell ref="D75:J75"/>
    <mergeCell ref="D76:J76"/>
    <mergeCell ref="D77:J77"/>
    <mergeCell ref="D43:J43"/>
    <mergeCell ref="D42:J42"/>
    <mergeCell ref="D46:J46"/>
    <mergeCell ref="D54:J54"/>
    <mergeCell ref="D52:J52"/>
    <mergeCell ref="D53:J53"/>
    <mergeCell ref="D58:J58"/>
    <mergeCell ref="D59:J59"/>
    <mergeCell ref="D60:J60"/>
    <mergeCell ref="D61:J61"/>
    <mergeCell ref="D62:J62"/>
    <mergeCell ref="D55:J55"/>
    <mergeCell ref="D51:J51"/>
    <mergeCell ref="D50:J50"/>
    <mergeCell ref="D49:J49"/>
    <mergeCell ref="D48:J48"/>
    <mergeCell ref="D47:J47"/>
    <mergeCell ref="D71:J71"/>
    <mergeCell ref="D63:J63"/>
    <mergeCell ref="D64:J64"/>
    <mergeCell ref="D65:J65"/>
    <mergeCell ref="K59:L59"/>
    <mergeCell ref="K60:L60"/>
    <mergeCell ref="K61:L61"/>
    <mergeCell ref="K62:L62"/>
    <mergeCell ref="K63:L63"/>
    <mergeCell ref="K64:L64"/>
    <mergeCell ref="K65:L65"/>
    <mergeCell ref="T7:Y7"/>
    <mergeCell ref="Q4:AC4"/>
    <mergeCell ref="Q8:AB8"/>
    <mergeCell ref="Q12:AC12"/>
    <mergeCell ref="Q14:AC14"/>
    <mergeCell ref="Q68:AB68"/>
    <mergeCell ref="Q54:X54"/>
    <mergeCell ref="Q87:AC87"/>
    <mergeCell ref="Q88:AC88"/>
    <mergeCell ref="Q18:Y19"/>
    <mergeCell ref="Z7:AC7"/>
    <mergeCell ref="Q90:AC90"/>
    <mergeCell ref="Q101:V101"/>
    <mergeCell ref="Q74:Y74"/>
    <mergeCell ref="Q20:AB20"/>
    <mergeCell ref="Q22:Y22"/>
    <mergeCell ref="Q24:Y24"/>
    <mergeCell ref="Q26:Y26"/>
    <mergeCell ref="Q28:AB28"/>
    <mergeCell ref="Q30:AA30"/>
    <mergeCell ref="Q34:Y34"/>
    <mergeCell ref="Q40:Y40"/>
  </mergeCells>
  <dataValidations xWindow="755" yWindow="614" count="3">
    <dataValidation allowBlank="1" showInputMessage="1" showErrorMessage="1" promptTitle="Estimating Methodology" prompt="The User shall review the VAT percentage to ensure that it reflects current/proposed VAT percentages for the cost head." sqref="G88:G89 H88"/>
    <dataValidation allowBlank="1" showInputMessage="1" showErrorMessage="1" promptTitle="Estimating Methodology" prompt="The User shall review the VAT percentage to ensure that it reflects current/proposed VAT percentages for the cost head. " sqref="G87:H87"/>
    <dataValidation type="list" allowBlank="1" showInputMessage="1" showErrorMessage="1" sqref="K20:L20 K22:L22 K24:L24 K26:L26">
      <formula1>$O$22:$O$23</formula1>
    </dataValidation>
  </dataValidations>
  <hyperlinks>
    <hyperlink ref="B90" r:id="rId1"/>
  </hyperlinks>
  <printOptions horizontalCentered="1" verticalCentered="1"/>
  <pageMargins left="0" right="0" top="0" bottom="0" header="0" footer="0"/>
  <pageSetup paperSize="8" scale="61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B37"/>
  <sheetViews>
    <sheetView showZeros="0" zoomScaleNormal="100" zoomScaleSheetLayoutView="115" workbookViewId="0">
      <selection activeCell="D8" sqref="D8:K8"/>
    </sheetView>
  </sheetViews>
  <sheetFormatPr defaultColWidth="9.140625" defaultRowHeight="12.75" x14ac:dyDescent="0.25"/>
  <cols>
    <col min="1" max="1" width="8.85546875" style="3" customWidth="1"/>
    <col min="2" max="2" width="5.42578125" style="3" customWidth="1"/>
    <col min="3" max="3" width="19.5703125" style="3" customWidth="1"/>
    <col min="4" max="4" width="9.140625" style="3"/>
    <col min="5" max="5" width="23.42578125" style="3" customWidth="1"/>
    <col min="6" max="6" width="11.42578125" style="3" customWidth="1"/>
    <col min="7" max="7" width="12.85546875" style="3" customWidth="1"/>
    <col min="8" max="8" width="7.7109375" style="3" customWidth="1"/>
    <col min="9" max="9" width="16.42578125" style="3" customWidth="1"/>
    <col min="10" max="10" width="21.42578125" style="3" customWidth="1"/>
    <col min="11" max="11" width="9.28515625" style="3" customWidth="1"/>
    <col min="12" max="12" width="2.28515625" style="3" customWidth="1"/>
    <col min="13" max="16384" width="9.140625" style="3"/>
  </cols>
  <sheetData>
    <row r="2" spans="1:28" ht="15.75" customHeight="1" x14ac:dyDescent="0.25">
      <c r="A2" s="210" t="s">
        <v>150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</row>
    <row r="3" spans="1:28" ht="15" customHeight="1" x14ac:dyDescent="0.25">
      <c r="A3" s="210"/>
      <c r="B3" s="210"/>
      <c r="C3" s="210"/>
      <c r="D3" s="210"/>
      <c r="E3" s="210"/>
      <c r="F3" s="210"/>
      <c r="G3" s="210"/>
      <c r="H3" s="210"/>
      <c r="I3" s="210"/>
      <c r="J3" s="210"/>
      <c r="K3" s="210"/>
    </row>
    <row r="4" spans="1:28" ht="15" customHeight="1" x14ac:dyDescent="0.25">
      <c r="A4" s="210"/>
      <c r="B4" s="210"/>
      <c r="C4" s="210"/>
      <c r="D4" s="210"/>
      <c r="E4" s="210"/>
      <c r="F4" s="210"/>
      <c r="G4" s="210"/>
      <c r="H4" s="210"/>
      <c r="I4" s="210"/>
      <c r="J4" s="210"/>
      <c r="K4" s="210"/>
    </row>
    <row r="5" spans="1:28" ht="15" customHeight="1" x14ac:dyDescent="0.25">
      <c r="A5" s="210"/>
      <c r="B5" s="210"/>
      <c r="C5" s="210"/>
      <c r="D5" s="210"/>
      <c r="E5" s="210"/>
      <c r="F5" s="210"/>
      <c r="G5" s="210"/>
      <c r="H5" s="210"/>
      <c r="I5" s="210"/>
      <c r="J5" s="210"/>
      <c r="K5" s="210"/>
    </row>
    <row r="6" spans="1:28" ht="6" customHeight="1" x14ac:dyDescent="0.25">
      <c r="A6" s="210"/>
      <c r="B6" s="210"/>
      <c r="C6" s="210"/>
      <c r="D6" s="210"/>
      <c r="E6" s="210"/>
      <c r="F6" s="210"/>
      <c r="G6" s="210"/>
      <c r="H6" s="210"/>
      <c r="I6" s="210"/>
      <c r="J6" s="210"/>
      <c r="K6" s="210"/>
    </row>
    <row r="7" spans="1:28" ht="46.15" customHeight="1" thickBot="1" x14ac:dyDescent="0.25">
      <c r="A7" s="369" t="s">
        <v>156</v>
      </c>
      <c r="B7" s="369"/>
      <c r="C7" s="369"/>
      <c r="D7" s="369"/>
      <c r="E7" s="369"/>
      <c r="F7" s="369"/>
      <c r="G7" s="369"/>
      <c r="H7" s="369"/>
      <c r="I7" s="369"/>
      <c r="J7" s="369"/>
      <c r="K7" s="369"/>
      <c r="M7" s="148" t="s">
        <v>157</v>
      </c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</row>
    <row r="8" spans="1:28" ht="15" customHeight="1" x14ac:dyDescent="0.25">
      <c r="A8" s="370" t="s">
        <v>7</v>
      </c>
      <c r="B8" s="371"/>
      <c r="C8" s="371"/>
      <c r="D8" s="372" t="str">
        <f>'Final Account Report'!E8</f>
        <v>R5 - Navan Road - Dublin</v>
      </c>
      <c r="E8" s="373"/>
      <c r="F8" s="373"/>
      <c r="G8" s="373"/>
      <c r="H8" s="373"/>
      <c r="I8" s="373"/>
      <c r="J8" s="373"/>
      <c r="K8" s="374"/>
      <c r="M8" s="178" t="s">
        <v>198</v>
      </c>
      <c r="N8" s="180"/>
      <c r="O8" s="180"/>
      <c r="P8" s="180"/>
      <c r="Q8" s="180"/>
      <c r="R8" s="180"/>
      <c r="S8" s="180"/>
      <c r="T8" s="180"/>
      <c r="U8" s="180"/>
      <c r="V8" s="180"/>
      <c r="W8" s="180"/>
      <c r="X8" s="180"/>
      <c r="Y8" s="180"/>
      <c r="Z8" s="180"/>
      <c r="AA8" s="180"/>
      <c r="AB8" s="180"/>
    </row>
    <row r="9" spans="1:28" ht="6.75" customHeight="1" x14ac:dyDescent="0.25">
      <c r="A9" s="365"/>
      <c r="B9" s="366"/>
      <c r="C9" s="366"/>
      <c r="D9" s="366"/>
      <c r="E9" s="366"/>
      <c r="F9" s="366"/>
      <c r="G9" s="366"/>
      <c r="H9" s="366"/>
      <c r="I9" s="366"/>
      <c r="J9" s="366"/>
      <c r="K9" s="375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</row>
    <row r="10" spans="1:28" ht="15" customHeight="1" x14ac:dyDescent="0.25">
      <c r="A10" s="376" t="s">
        <v>107</v>
      </c>
      <c r="B10" s="377"/>
      <c r="C10" s="377"/>
      <c r="D10" s="378">
        <f>'Final Account Report'!E10</f>
        <v>0</v>
      </c>
      <c r="E10" s="379"/>
      <c r="F10" s="377" t="s">
        <v>144</v>
      </c>
      <c r="G10" s="377"/>
      <c r="H10" s="377"/>
      <c r="I10" s="377"/>
      <c r="J10" s="380" t="str">
        <f>'Final Account Report'!K10</f>
        <v>Sally Gate - South Dublin Council</v>
      </c>
      <c r="K10" s="381"/>
      <c r="M10" s="178" t="s">
        <v>198</v>
      </c>
      <c r="N10" s="180"/>
      <c r="O10" s="180"/>
      <c r="P10" s="180"/>
      <c r="Q10" s="180"/>
      <c r="R10" s="180"/>
      <c r="S10" s="180"/>
      <c r="T10" s="180"/>
      <c r="U10" s="180"/>
      <c r="V10" s="180"/>
      <c r="W10" s="180"/>
      <c r="X10" s="180"/>
      <c r="Y10" s="180"/>
      <c r="Z10" s="180"/>
      <c r="AA10" s="180"/>
      <c r="AB10" s="180"/>
    </row>
    <row r="11" spans="1:28" ht="6.75" customHeight="1" x14ac:dyDescent="0.25">
      <c r="A11" s="365"/>
      <c r="B11" s="366"/>
      <c r="C11" s="366"/>
      <c r="D11" s="366"/>
      <c r="E11" s="366"/>
      <c r="F11" s="366"/>
      <c r="G11" s="366"/>
      <c r="H11" s="366"/>
      <c r="I11" s="366"/>
      <c r="J11" s="366"/>
      <c r="K11" s="375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</row>
    <row r="12" spans="1:28" ht="15" customHeight="1" x14ac:dyDescent="0.25">
      <c r="A12" s="376" t="s">
        <v>145</v>
      </c>
      <c r="B12" s="377"/>
      <c r="C12" s="377"/>
      <c r="D12" s="378" t="str">
        <f>'Final Account Report'!E12</f>
        <v>NTA</v>
      </c>
      <c r="E12" s="379"/>
      <c r="F12" s="382" t="s">
        <v>154</v>
      </c>
      <c r="G12" s="383"/>
      <c r="H12" s="383"/>
      <c r="I12" s="383"/>
      <c r="J12" s="380">
        <f>'Final Account Report'!K12</f>
        <v>45170</v>
      </c>
      <c r="K12" s="381"/>
      <c r="M12" s="178" t="s">
        <v>198</v>
      </c>
      <c r="N12" s="180"/>
      <c r="O12" s="180"/>
      <c r="P12" s="180"/>
      <c r="Q12" s="180"/>
      <c r="R12" s="180"/>
      <c r="S12" s="180"/>
      <c r="T12" s="180"/>
      <c r="U12" s="180"/>
      <c r="V12" s="180"/>
      <c r="W12" s="180"/>
      <c r="X12" s="180"/>
      <c r="Y12" s="180"/>
      <c r="Z12" s="180"/>
      <c r="AA12" s="180"/>
      <c r="AB12" s="180"/>
    </row>
    <row r="13" spans="1:28" ht="6.75" customHeight="1" x14ac:dyDescent="0.25">
      <c r="A13" s="365"/>
      <c r="B13" s="366"/>
      <c r="C13" s="366"/>
      <c r="D13" s="366"/>
      <c r="E13" s="366"/>
      <c r="F13" s="367"/>
      <c r="G13" s="367"/>
      <c r="H13" s="367"/>
      <c r="I13" s="367"/>
      <c r="J13" s="367"/>
      <c r="K13" s="368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</row>
    <row r="14" spans="1:28" ht="14.45" customHeight="1" x14ac:dyDescent="0.25">
      <c r="A14" s="359" t="s">
        <v>146</v>
      </c>
      <c r="B14" s="360"/>
      <c r="C14" s="360"/>
      <c r="D14" s="361" t="str">
        <f>'Final Account Report'!E14</f>
        <v>South Dublin</v>
      </c>
      <c r="E14" s="362"/>
      <c r="F14" s="236"/>
      <c r="G14" s="237"/>
      <c r="H14" s="237"/>
      <c r="I14" s="237"/>
      <c r="J14" s="363"/>
      <c r="K14" s="364"/>
      <c r="M14" s="178" t="s">
        <v>198</v>
      </c>
      <c r="N14" s="180"/>
      <c r="O14" s="180"/>
      <c r="P14" s="180"/>
      <c r="Q14" s="180"/>
      <c r="R14" s="180"/>
      <c r="S14" s="180"/>
      <c r="T14" s="180"/>
      <c r="U14" s="180"/>
      <c r="V14" s="180"/>
      <c r="W14" s="180"/>
      <c r="X14" s="180"/>
      <c r="Y14" s="180"/>
      <c r="Z14" s="180"/>
      <c r="AA14" s="180"/>
      <c r="AB14" s="180"/>
    </row>
    <row r="15" spans="1:28" ht="13.5" thickBot="1" x14ac:dyDescent="0.3">
      <c r="A15" s="131"/>
      <c r="B15" s="132"/>
      <c r="C15" s="132"/>
      <c r="D15" s="132"/>
      <c r="E15" s="132"/>
      <c r="F15" s="50"/>
      <c r="G15" s="50"/>
      <c r="H15" s="50"/>
      <c r="I15" s="50"/>
      <c r="J15" s="50"/>
      <c r="K15" s="51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</row>
    <row r="16" spans="1:28" s="47" customFormat="1" x14ac:dyDescent="0.25">
      <c r="A16" s="133">
        <v>1</v>
      </c>
      <c r="B16" s="134" t="s">
        <v>151</v>
      </c>
      <c r="C16" s="135"/>
      <c r="D16" s="135"/>
      <c r="E16" s="135"/>
      <c r="F16" s="135"/>
      <c r="G16" s="135"/>
      <c r="H16" s="135"/>
      <c r="I16" s="135"/>
      <c r="J16" s="135"/>
      <c r="K16" s="136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150"/>
    </row>
    <row r="17" spans="1:28" ht="15" customHeight="1" x14ac:dyDescent="0.25">
      <c r="A17" s="4"/>
      <c r="B17" s="107">
        <v>1.1000000000000001</v>
      </c>
      <c r="C17" s="353" t="s">
        <v>147</v>
      </c>
      <c r="D17" s="354"/>
      <c r="E17" s="355"/>
      <c r="F17" s="356">
        <v>1</v>
      </c>
      <c r="G17" s="356"/>
      <c r="H17" s="137" t="s">
        <v>43</v>
      </c>
      <c r="I17" s="143">
        <f>SUM('Final Account Report'!K59:L59)</f>
        <v>15000</v>
      </c>
      <c r="J17" s="357">
        <f>F17*I17</f>
        <v>15000</v>
      </c>
      <c r="K17" s="358"/>
      <c r="M17" s="178" t="s">
        <v>198</v>
      </c>
      <c r="N17" s="180"/>
      <c r="O17" s="180"/>
      <c r="P17" s="180"/>
      <c r="Q17" s="180"/>
      <c r="R17" s="180"/>
      <c r="S17" s="180"/>
      <c r="T17" s="180"/>
      <c r="U17" s="180"/>
      <c r="V17" s="180"/>
      <c r="W17" s="180"/>
      <c r="X17" s="180"/>
      <c r="Y17" s="180"/>
      <c r="Z17" s="180"/>
      <c r="AA17" s="180"/>
      <c r="AB17" s="180"/>
    </row>
    <row r="18" spans="1:28" ht="15" customHeight="1" x14ac:dyDescent="0.25">
      <c r="A18" s="4"/>
      <c r="B18" s="107">
        <v>1.2</v>
      </c>
      <c r="C18" s="353" t="s">
        <v>138</v>
      </c>
      <c r="D18" s="354"/>
      <c r="E18" s="355"/>
      <c r="F18" s="356">
        <v>1</v>
      </c>
      <c r="G18" s="356"/>
      <c r="H18" s="137" t="s">
        <v>43</v>
      </c>
      <c r="I18" s="143">
        <f>SUM('Final Account Report'!K60:L60)</f>
        <v>8000</v>
      </c>
      <c r="J18" s="357">
        <f t="shared" ref="J18:J23" si="0">F18*I18</f>
        <v>8000</v>
      </c>
      <c r="K18" s="358"/>
      <c r="M18" s="178" t="s">
        <v>198</v>
      </c>
      <c r="N18" s="180"/>
      <c r="O18" s="180"/>
      <c r="P18" s="180"/>
      <c r="Q18" s="180"/>
      <c r="R18" s="180"/>
      <c r="S18" s="180"/>
      <c r="T18" s="180"/>
      <c r="U18" s="180"/>
      <c r="V18" s="180"/>
      <c r="W18" s="180"/>
      <c r="X18" s="180"/>
      <c r="Y18" s="180"/>
      <c r="Z18" s="180"/>
      <c r="AA18" s="180"/>
      <c r="AB18" s="180"/>
    </row>
    <row r="19" spans="1:28" ht="15" customHeight="1" x14ac:dyDescent="0.25">
      <c r="A19" s="4"/>
      <c r="B19" s="107">
        <v>1.3</v>
      </c>
      <c r="C19" s="353" t="s">
        <v>139</v>
      </c>
      <c r="D19" s="354"/>
      <c r="E19" s="355"/>
      <c r="F19" s="356">
        <v>1</v>
      </c>
      <c r="G19" s="356"/>
      <c r="H19" s="137" t="s">
        <v>43</v>
      </c>
      <c r="I19" s="143">
        <f>SUM('Final Account Report'!K61:L61)</f>
        <v>12000</v>
      </c>
      <c r="J19" s="357">
        <f t="shared" si="0"/>
        <v>12000</v>
      </c>
      <c r="K19" s="358"/>
      <c r="M19" s="178" t="s">
        <v>198</v>
      </c>
      <c r="N19" s="180"/>
      <c r="O19" s="180"/>
      <c r="P19" s="180"/>
      <c r="Q19" s="180"/>
      <c r="R19" s="180"/>
      <c r="S19" s="180"/>
      <c r="T19" s="180"/>
      <c r="U19" s="180"/>
      <c r="V19" s="180"/>
      <c r="W19" s="180"/>
      <c r="X19" s="180"/>
      <c r="Y19" s="180"/>
      <c r="Z19" s="180"/>
      <c r="AA19" s="180"/>
      <c r="AB19" s="180"/>
    </row>
    <row r="20" spans="1:28" ht="15" customHeight="1" x14ac:dyDescent="0.25">
      <c r="A20" s="4"/>
      <c r="B20" s="107">
        <v>1.4</v>
      </c>
      <c r="C20" s="353" t="s">
        <v>140</v>
      </c>
      <c r="D20" s="354"/>
      <c r="E20" s="355"/>
      <c r="F20" s="356">
        <v>1</v>
      </c>
      <c r="G20" s="356"/>
      <c r="H20" s="137" t="s">
        <v>43</v>
      </c>
      <c r="I20" s="143">
        <f>SUM('Final Account Report'!K62:L62)</f>
        <v>5000</v>
      </c>
      <c r="J20" s="357">
        <f t="shared" si="0"/>
        <v>5000</v>
      </c>
      <c r="K20" s="358"/>
      <c r="M20" s="178" t="s">
        <v>198</v>
      </c>
      <c r="N20" s="180"/>
      <c r="O20" s="180"/>
      <c r="P20" s="180"/>
      <c r="Q20" s="180"/>
      <c r="R20" s="180"/>
      <c r="S20" s="180"/>
      <c r="T20" s="180"/>
      <c r="U20" s="180"/>
      <c r="V20" s="180"/>
      <c r="W20" s="180"/>
      <c r="X20" s="180"/>
      <c r="Y20" s="180"/>
      <c r="Z20" s="180"/>
      <c r="AA20" s="180"/>
      <c r="AB20" s="180"/>
    </row>
    <row r="21" spans="1:28" ht="15" customHeight="1" x14ac:dyDescent="0.25">
      <c r="A21" s="4"/>
      <c r="B21" s="107">
        <v>1.5</v>
      </c>
      <c r="C21" s="353" t="s">
        <v>141</v>
      </c>
      <c r="D21" s="354"/>
      <c r="E21" s="355"/>
      <c r="F21" s="356">
        <v>1</v>
      </c>
      <c r="G21" s="356"/>
      <c r="H21" s="137" t="s">
        <v>43</v>
      </c>
      <c r="I21" s="143">
        <f>SUM('Final Account Report'!K63:L63)</f>
        <v>15000</v>
      </c>
      <c r="J21" s="357">
        <f t="shared" si="0"/>
        <v>15000</v>
      </c>
      <c r="K21" s="358"/>
      <c r="M21" s="178" t="s">
        <v>198</v>
      </c>
      <c r="N21" s="180"/>
      <c r="O21" s="180"/>
      <c r="P21" s="180"/>
      <c r="Q21" s="180"/>
      <c r="R21" s="180"/>
      <c r="S21" s="180"/>
      <c r="T21" s="180"/>
      <c r="U21" s="180"/>
      <c r="V21" s="180"/>
      <c r="W21" s="180"/>
      <c r="X21" s="180"/>
      <c r="Y21" s="180"/>
      <c r="Z21" s="180"/>
      <c r="AA21" s="180"/>
      <c r="AB21" s="180"/>
    </row>
    <row r="22" spans="1:28" ht="15" customHeight="1" x14ac:dyDescent="0.25">
      <c r="A22" s="4"/>
      <c r="B22" s="107">
        <v>1.6</v>
      </c>
      <c r="C22" s="353" t="s">
        <v>142</v>
      </c>
      <c r="D22" s="354"/>
      <c r="E22" s="355"/>
      <c r="F22" s="356">
        <v>1</v>
      </c>
      <c r="G22" s="356"/>
      <c r="H22" s="137" t="s">
        <v>43</v>
      </c>
      <c r="I22" s="143">
        <f>SUM('Final Account Report'!K64:L64)</f>
        <v>15000</v>
      </c>
      <c r="J22" s="357">
        <f t="shared" si="0"/>
        <v>15000</v>
      </c>
      <c r="K22" s="358"/>
      <c r="M22" s="178" t="s">
        <v>198</v>
      </c>
      <c r="N22" s="180"/>
      <c r="O22" s="180"/>
      <c r="P22" s="180"/>
      <c r="Q22" s="180"/>
      <c r="R22" s="180"/>
      <c r="S22" s="180"/>
      <c r="T22" s="180"/>
      <c r="U22" s="180"/>
      <c r="V22" s="180"/>
      <c r="W22" s="180"/>
      <c r="X22" s="180"/>
      <c r="Y22" s="180"/>
      <c r="Z22" s="180"/>
      <c r="AA22" s="180"/>
      <c r="AB22" s="180"/>
    </row>
    <row r="23" spans="1:28" ht="15" customHeight="1" x14ac:dyDescent="0.25">
      <c r="A23" s="4"/>
      <c r="B23" s="107">
        <v>1.7</v>
      </c>
      <c r="C23" s="353" t="s">
        <v>143</v>
      </c>
      <c r="D23" s="354"/>
      <c r="E23" s="355"/>
      <c r="F23" s="356">
        <v>1</v>
      </c>
      <c r="G23" s="356"/>
      <c r="H23" s="137" t="s">
        <v>43</v>
      </c>
      <c r="I23" s="143">
        <f>SUM('Final Account Report'!K65:L65)</f>
        <v>2500</v>
      </c>
      <c r="J23" s="357">
        <f t="shared" si="0"/>
        <v>2500</v>
      </c>
      <c r="K23" s="358"/>
      <c r="M23" s="178" t="s">
        <v>198</v>
      </c>
      <c r="N23" s="180"/>
      <c r="O23" s="180"/>
      <c r="P23" s="180"/>
      <c r="Q23" s="180"/>
      <c r="R23" s="180"/>
      <c r="S23" s="180"/>
      <c r="T23" s="180"/>
      <c r="U23" s="180"/>
      <c r="V23" s="180"/>
      <c r="W23" s="180"/>
      <c r="X23" s="180"/>
      <c r="Y23" s="180"/>
      <c r="Z23" s="180"/>
      <c r="AA23" s="180"/>
      <c r="AB23" s="180"/>
    </row>
    <row r="24" spans="1:28" ht="15" customHeight="1" x14ac:dyDescent="0.25">
      <c r="A24" s="4"/>
      <c r="B24" s="107">
        <v>1.8</v>
      </c>
      <c r="C24" s="353" t="s">
        <v>196</v>
      </c>
      <c r="D24" s="354"/>
      <c r="E24" s="355"/>
      <c r="F24" s="356">
        <v>1</v>
      </c>
      <c r="G24" s="356"/>
      <c r="H24" s="137" t="s">
        <v>43</v>
      </c>
      <c r="I24" s="143">
        <f>SUM('Final Account Report'!K56:L56)</f>
        <v>880750</v>
      </c>
      <c r="J24" s="357">
        <f t="shared" ref="J24" si="1">F24*I24</f>
        <v>880750</v>
      </c>
      <c r="K24" s="358"/>
      <c r="M24" s="178" t="s">
        <v>198</v>
      </c>
      <c r="N24" s="180"/>
      <c r="O24" s="180"/>
      <c r="P24" s="180"/>
      <c r="Q24" s="180"/>
      <c r="R24" s="180"/>
      <c r="S24" s="180"/>
      <c r="T24" s="180"/>
      <c r="U24" s="180"/>
      <c r="V24" s="180"/>
      <c r="W24" s="180"/>
      <c r="X24" s="180"/>
      <c r="Y24" s="180"/>
      <c r="Z24" s="180"/>
      <c r="AA24" s="180"/>
      <c r="AB24" s="180"/>
    </row>
    <row r="25" spans="1:28" ht="15" customHeight="1" x14ac:dyDescent="0.25">
      <c r="A25" s="4"/>
      <c r="B25" s="107">
        <v>1.9</v>
      </c>
      <c r="C25" s="353" t="s">
        <v>197</v>
      </c>
      <c r="D25" s="354"/>
      <c r="E25" s="355"/>
      <c r="F25" s="356">
        <v>1</v>
      </c>
      <c r="G25" s="356"/>
      <c r="H25" s="137" t="s">
        <v>43</v>
      </c>
      <c r="I25" s="143">
        <f>SUM('Final Account Report'!K78:L78)</f>
        <v>51750</v>
      </c>
      <c r="J25" s="357">
        <f t="shared" ref="J25" si="2">F25*I25</f>
        <v>51750</v>
      </c>
      <c r="K25" s="358"/>
      <c r="M25" s="178" t="s">
        <v>198</v>
      </c>
      <c r="N25" s="180"/>
      <c r="O25" s="180"/>
      <c r="P25" s="180"/>
      <c r="Q25" s="180"/>
      <c r="R25" s="180"/>
      <c r="S25" s="180"/>
      <c r="T25" s="180"/>
      <c r="U25" s="180"/>
      <c r="V25" s="180"/>
      <c r="W25" s="180"/>
      <c r="X25" s="180"/>
      <c r="Y25" s="180"/>
      <c r="Z25" s="180"/>
      <c r="AA25" s="180"/>
      <c r="AB25" s="180"/>
    </row>
    <row r="26" spans="1:28" ht="6" customHeight="1" x14ac:dyDescent="0.25">
      <c r="A26" s="4"/>
      <c r="B26" s="342"/>
      <c r="C26" s="343"/>
      <c r="D26" s="343"/>
      <c r="E26" s="343"/>
      <c r="F26" s="343"/>
      <c r="G26" s="343"/>
      <c r="H26" s="343"/>
      <c r="I26" s="343"/>
      <c r="J26" s="343"/>
      <c r="K26" s="344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</row>
    <row r="27" spans="1:28" ht="15" customHeight="1" x14ac:dyDescent="0.25">
      <c r="A27" s="4"/>
      <c r="B27" s="345" t="s">
        <v>152</v>
      </c>
      <c r="C27" s="346"/>
      <c r="D27" s="346"/>
      <c r="E27" s="346"/>
      <c r="F27" s="346"/>
      <c r="G27" s="346"/>
      <c r="H27" s="346"/>
      <c r="I27" s="347"/>
      <c r="J27" s="288">
        <f>SUM(J17:K25)</f>
        <v>1005000</v>
      </c>
      <c r="K27" s="348"/>
      <c r="M27" s="178" t="s">
        <v>198</v>
      </c>
      <c r="N27" s="180"/>
      <c r="O27" s="180"/>
      <c r="P27" s="180"/>
      <c r="Q27" s="180"/>
      <c r="R27" s="180"/>
      <c r="S27" s="180"/>
      <c r="T27" s="180"/>
      <c r="U27" s="180"/>
      <c r="V27" s="180"/>
      <c r="W27" s="180"/>
      <c r="X27" s="180"/>
      <c r="Y27" s="180"/>
      <c r="Z27" s="180"/>
      <c r="AA27" s="180"/>
      <c r="AB27" s="180"/>
    </row>
    <row r="28" spans="1:28" ht="15" customHeight="1" x14ac:dyDescent="0.25">
      <c r="A28" s="4"/>
      <c r="B28" s="345" t="s">
        <v>191</v>
      </c>
      <c r="C28" s="346"/>
      <c r="D28" s="346"/>
      <c r="E28" s="346"/>
      <c r="F28" s="346"/>
      <c r="G28" s="346"/>
      <c r="H28" s="346"/>
      <c r="I28" s="347"/>
      <c r="J28" s="351">
        <f>SUM('Final Account Report'!K87:L87)</f>
        <v>118901.25000000001</v>
      </c>
      <c r="K28" s="352"/>
      <c r="M28" s="178" t="s">
        <v>198</v>
      </c>
      <c r="N28" s="180"/>
      <c r="O28" s="180"/>
      <c r="P28" s="180"/>
      <c r="Q28" s="180"/>
      <c r="R28" s="180"/>
      <c r="S28" s="180"/>
      <c r="T28" s="180"/>
      <c r="U28" s="180"/>
      <c r="V28" s="180"/>
      <c r="W28" s="180"/>
      <c r="X28" s="180"/>
      <c r="Y28" s="180"/>
      <c r="Z28" s="180"/>
      <c r="AA28" s="180"/>
      <c r="AB28" s="180"/>
    </row>
    <row r="29" spans="1:28" ht="15" customHeight="1" x14ac:dyDescent="0.25">
      <c r="A29" s="4"/>
      <c r="B29" s="345" t="s">
        <v>192</v>
      </c>
      <c r="C29" s="346"/>
      <c r="D29" s="346"/>
      <c r="E29" s="346"/>
      <c r="F29" s="346"/>
      <c r="G29" s="346"/>
      <c r="H29" s="346"/>
      <c r="I29" s="347"/>
      <c r="J29" s="351">
        <f>SUM('Final Account Report'!K88:L88)</f>
        <v>16675</v>
      </c>
      <c r="K29" s="352"/>
      <c r="M29" s="178" t="s">
        <v>198</v>
      </c>
      <c r="N29" s="180"/>
      <c r="O29" s="180"/>
      <c r="P29" s="180"/>
      <c r="Q29" s="180"/>
      <c r="R29" s="180"/>
      <c r="S29" s="180"/>
      <c r="T29" s="180"/>
      <c r="U29" s="180"/>
      <c r="V29" s="180"/>
      <c r="W29" s="180"/>
      <c r="X29" s="180"/>
      <c r="Y29" s="180"/>
      <c r="Z29" s="180"/>
      <c r="AA29" s="180"/>
      <c r="AB29" s="180"/>
    </row>
    <row r="30" spans="1:28" ht="15" customHeight="1" x14ac:dyDescent="0.25">
      <c r="A30" s="4"/>
      <c r="B30" s="345" t="s">
        <v>193</v>
      </c>
      <c r="C30" s="346"/>
      <c r="D30" s="346"/>
      <c r="E30" s="346"/>
      <c r="F30" s="346"/>
      <c r="G30" s="346"/>
      <c r="H30" s="346"/>
      <c r="I30" s="347"/>
      <c r="J30" s="384">
        <f>SUM('Final Account Report'!K89:L90)</f>
        <v>0</v>
      </c>
      <c r="K30" s="385"/>
      <c r="M30" s="178" t="s">
        <v>194</v>
      </c>
      <c r="N30" s="180"/>
      <c r="O30" s="180"/>
      <c r="P30" s="180"/>
      <c r="Q30" s="180"/>
      <c r="R30" s="180"/>
      <c r="S30" s="180"/>
      <c r="T30" s="180"/>
      <c r="U30" s="180"/>
      <c r="V30" s="149"/>
      <c r="W30" s="149"/>
      <c r="X30" s="149"/>
      <c r="Y30" s="149"/>
      <c r="Z30" s="149"/>
      <c r="AA30" s="149"/>
      <c r="AB30" s="149"/>
    </row>
    <row r="31" spans="1:28" ht="5.25" customHeight="1" x14ac:dyDescent="0.25">
      <c r="A31" s="4"/>
      <c r="B31" s="160"/>
      <c r="C31" s="161"/>
      <c r="D31" s="161"/>
      <c r="E31" s="161"/>
      <c r="F31" s="161"/>
      <c r="G31" s="161"/>
      <c r="H31" s="161"/>
      <c r="I31" s="161"/>
      <c r="J31" s="162"/>
      <c r="K31" s="163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</row>
    <row r="32" spans="1:28" ht="15" customHeight="1" thickBot="1" x14ac:dyDescent="0.3">
      <c r="A32" s="4"/>
      <c r="B32" s="345" t="s">
        <v>195</v>
      </c>
      <c r="C32" s="346"/>
      <c r="D32" s="346"/>
      <c r="E32" s="346"/>
      <c r="F32" s="346"/>
      <c r="G32" s="346"/>
      <c r="H32" s="346"/>
      <c r="I32" s="347"/>
      <c r="J32" s="288">
        <f>SUM(J27:K30)</f>
        <v>1140576.25</v>
      </c>
      <c r="K32" s="348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</row>
    <row r="33" spans="1:28" ht="6.75" customHeight="1" x14ac:dyDescent="0.25">
      <c r="A33" s="138"/>
      <c r="B33" s="139"/>
      <c r="C33" s="140"/>
      <c r="D33" s="139"/>
      <c r="E33" s="139"/>
      <c r="F33" s="139"/>
      <c r="G33" s="139"/>
      <c r="H33" s="139"/>
      <c r="I33" s="139"/>
      <c r="J33" s="139"/>
      <c r="K33" s="141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</row>
    <row r="34" spans="1:28" ht="53.25" customHeight="1" thickBot="1" x14ac:dyDescent="0.3">
      <c r="A34" s="142" t="s">
        <v>148</v>
      </c>
      <c r="B34" s="349" t="s">
        <v>149</v>
      </c>
      <c r="C34" s="349"/>
      <c r="D34" s="349"/>
      <c r="E34" s="349"/>
      <c r="F34" s="349"/>
      <c r="G34" s="349"/>
      <c r="H34" s="349"/>
      <c r="I34" s="349"/>
      <c r="J34" s="349"/>
      <c r="K34" s="350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</row>
    <row r="35" spans="1:28" ht="11.1" customHeight="1" x14ac:dyDescent="0.25">
      <c r="B35" s="211"/>
      <c r="C35" s="211"/>
      <c r="D35" s="211"/>
      <c r="E35" s="211"/>
      <c r="F35" s="211"/>
      <c r="G35" s="211"/>
      <c r="H35" s="211"/>
      <c r="I35" s="211"/>
      <c r="J35" s="211"/>
      <c r="K35" s="211"/>
    </row>
    <row r="36" spans="1:28" x14ac:dyDescent="0.25">
      <c r="B36" s="211"/>
      <c r="C36" s="211"/>
      <c r="D36" s="211"/>
      <c r="E36" s="211"/>
      <c r="F36" s="211"/>
      <c r="G36" s="211"/>
      <c r="H36" s="211"/>
      <c r="I36" s="211"/>
      <c r="J36" s="211"/>
      <c r="K36" s="211"/>
    </row>
    <row r="37" spans="1:28" ht="12" customHeight="1" x14ac:dyDescent="0.25">
      <c r="B37" s="211"/>
      <c r="C37" s="211"/>
      <c r="D37" s="211"/>
      <c r="E37" s="211"/>
      <c r="F37" s="211"/>
      <c r="G37" s="211"/>
      <c r="H37" s="211"/>
      <c r="I37" s="211"/>
      <c r="J37" s="211"/>
      <c r="K37" s="211"/>
    </row>
  </sheetData>
  <sheetProtection algorithmName="SHA-512" hashValue="JNxa7PCzUWsSxvn3tlNJe8WCIR7OuKBX57SnARF26DHx+FeEUl78kpabVV33hCo97t4YrdoD098TCMAvKrbBxw==" saltValue="9w5qcJTkJuq0S+ih7D8c2Q==" spinCount="100000" sheet="1" selectLockedCells="1"/>
  <mergeCells count="77">
    <mergeCell ref="C24:E24"/>
    <mergeCell ref="F24:G24"/>
    <mergeCell ref="J24:K24"/>
    <mergeCell ref="C25:E25"/>
    <mergeCell ref="F25:G25"/>
    <mergeCell ref="J25:K25"/>
    <mergeCell ref="M28:AB28"/>
    <mergeCell ref="B29:I29"/>
    <mergeCell ref="J29:K29"/>
    <mergeCell ref="M29:AB29"/>
    <mergeCell ref="B30:I30"/>
    <mergeCell ref="J30:K30"/>
    <mergeCell ref="M30:U30"/>
    <mergeCell ref="A13:K13"/>
    <mergeCell ref="A2:K6"/>
    <mergeCell ref="A7:K7"/>
    <mergeCell ref="A8:C8"/>
    <mergeCell ref="D8:K8"/>
    <mergeCell ref="A9:K9"/>
    <mergeCell ref="A10:C10"/>
    <mergeCell ref="D10:E10"/>
    <mergeCell ref="F10:I10"/>
    <mergeCell ref="J10:K10"/>
    <mergeCell ref="A11:K11"/>
    <mergeCell ref="A12:C12"/>
    <mergeCell ref="D12:E12"/>
    <mergeCell ref="F12:I12"/>
    <mergeCell ref="J12:K12"/>
    <mergeCell ref="A14:C14"/>
    <mergeCell ref="D14:E14"/>
    <mergeCell ref="F14:I14"/>
    <mergeCell ref="J14:K14"/>
    <mergeCell ref="C17:E17"/>
    <mergeCell ref="F17:G17"/>
    <mergeCell ref="J17:K17"/>
    <mergeCell ref="C18:E18"/>
    <mergeCell ref="F18:G18"/>
    <mergeCell ref="J18:K18"/>
    <mergeCell ref="C19:E19"/>
    <mergeCell ref="F19:G19"/>
    <mergeCell ref="J19:K19"/>
    <mergeCell ref="C20:E20"/>
    <mergeCell ref="F20:G20"/>
    <mergeCell ref="J20:K20"/>
    <mergeCell ref="C21:E21"/>
    <mergeCell ref="F21:G21"/>
    <mergeCell ref="J21:K21"/>
    <mergeCell ref="C22:E22"/>
    <mergeCell ref="F22:G22"/>
    <mergeCell ref="J22:K22"/>
    <mergeCell ref="C23:E23"/>
    <mergeCell ref="F23:G23"/>
    <mergeCell ref="J23:K23"/>
    <mergeCell ref="B36:K37"/>
    <mergeCell ref="B26:K26"/>
    <mergeCell ref="B27:I27"/>
    <mergeCell ref="J27:K27"/>
    <mergeCell ref="B34:K34"/>
    <mergeCell ref="B35:K35"/>
    <mergeCell ref="B28:I28"/>
    <mergeCell ref="J28:K28"/>
    <mergeCell ref="B32:I32"/>
    <mergeCell ref="J32:K32"/>
    <mergeCell ref="M8:AB8"/>
    <mergeCell ref="M10:AB10"/>
    <mergeCell ref="M12:AB12"/>
    <mergeCell ref="M14:AB14"/>
    <mergeCell ref="M17:AB17"/>
    <mergeCell ref="M23:AB23"/>
    <mergeCell ref="M27:AB27"/>
    <mergeCell ref="M18:AB18"/>
    <mergeCell ref="M19:AB19"/>
    <mergeCell ref="M20:AB20"/>
    <mergeCell ref="M21:AB21"/>
    <mergeCell ref="M22:AB22"/>
    <mergeCell ref="M24:AB24"/>
    <mergeCell ref="M25:AB25"/>
  </mergeCells>
  <printOptions horizontalCentered="1"/>
  <pageMargins left="0.59055118110236227" right="0" top="0" bottom="0" header="0" footer="0"/>
  <pageSetup paperSize="8" scale="6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64"/>
  <sheetViews>
    <sheetView zoomScaleNormal="100" zoomScaleSheetLayoutView="100" workbookViewId="0">
      <selection activeCell="E18" sqref="E18:F18"/>
    </sheetView>
  </sheetViews>
  <sheetFormatPr defaultColWidth="9.140625" defaultRowHeight="12.75" x14ac:dyDescent="0.2"/>
  <cols>
    <col min="1" max="1" width="2.28515625" style="1" customWidth="1"/>
    <col min="2" max="3" width="19.140625" style="9" customWidth="1"/>
    <col min="4" max="4" width="5.28515625" style="9" customWidth="1"/>
    <col min="5" max="12" width="12" style="9" customWidth="1"/>
    <col min="13" max="13" width="2.28515625" style="2" customWidth="1"/>
    <col min="14" max="14" width="9.140625" style="9"/>
    <col min="15" max="15" width="14.140625" style="9" bestFit="1" customWidth="1"/>
    <col min="16" max="17" width="9.140625" style="9"/>
    <col min="18" max="16384" width="9.140625" style="10"/>
  </cols>
  <sheetData>
    <row r="1" spans="2:29" s="1" customFormat="1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2:29" s="3" customFormat="1" x14ac:dyDescent="0.25"/>
    <row r="3" spans="2:29" s="3" customFormat="1" ht="15.75" customHeight="1" x14ac:dyDescent="0.25">
      <c r="B3" s="210" t="s">
        <v>83</v>
      </c>
      <c r="C3" s="210"/>
      <c r="D3" s="210"/>
      <c r="E3" s="210"/>
      <c r="F3" s="210"/>
      <c r="G3" s="210"/>
      <c r="H3" s="210"/>
      <c r="I3" s="210"/>
      <c r="J3" s="210"/>
      <c r="K3" s="210"/>
      <c r="L3" s="210"/>
    </row>
    <row r="4" spans="2:29" s="3" customFormat="1" ht="15" customHeight="1" x14ac:dyDescent="0.25">
      <c r="B4" s="210"/>
      <c r="C4" s="210"/>
      <c r="D4" s="210"/>
      <c r="E4" s="210"/>
      <c r="F4" s="210"/>
      <c r="G4" s="210"/>
      <c r="H4" s="210"/>
      <c r="I4" s="210"/>
      <c r="J4" s="210"/>
      <c r="K4" s="210"/>
      <c r="L4" s="210"/>
    </row>
    <row r="5" spans="2:29" s="3" customFormat="1" ht="15" customHeight="1" thickBot="1" x14ac:dyDescent="0.3"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</row>
    <row r="6" spans="2:29" s="3" customFormat="1" ht="15" customHeight="1" thickBot="1" x14ac:dyDescent="0.3"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N6" s="148" t="s">
        <v>157</v>
      </c>
      <c r="O6" s="149"/>
      <c r="P6" s="149"/>
      <c r="Q6" s="183" t="s">
        <v>158</v>
      </c>
      <c r="R6" s="184"/>
      <c r="S6" s="184"/>
      <c r="T6" s="184"/>
      <c r="U6" s="184"/>
      <c r="V6" s="185"/>
      <c r="W6" s="149"/>
      <c r="X6" s="149"/>
      <c r="Y6" s="149"/>
      <c r="Z6" s="149"/>
      <c r="AA6" s="149"/>
      <c r="AB6" s="149"/>
      <c r="AC6" s="149"/>
    </row>
    <row r="7" spans="2:29" s="3" customFormat="1" ht="15" customHeight="1" x14ac:dyDescent="0.25">
      <c r="B7" s="212" t="s">
        <v>7</v>
      </c>
      <c r="C7" s="213"/>
      <c r="D7" s="213"/>
      <c r="E7" s="403" t="str">
        <f>'Final Account Report'!E8</f>
        <v>R5 - Navan Road - Dublin</v>
      </c>
      <c r="F7" s="403"/>
      <c r="G7" s="403"/>
      <c r="H7" s="403"/>
      <c r="I7" s="403"/>
      <c r="J7" s="403"/>
      <c r="K7" s="403"/>
      <c r="L7" s="404"/>
      <c r="N7" s="178" t="s">
        <v>171</v>
      </c>
      <c r="O7" s="180"/>
      <c r="P7" s="180"/>
      <c r="Q7" s="180"/>
      <c r="R7" s="180"/>
      <c r="S7" s="180"/>
      <c r="T7" s="180"/>
      <c r="U7" s="180"/>
      <c r="V7" s="180"/>
      <c r="W7" s="180"/>
      <c r="X7" s="180"/>
      <c r="Y7" s="180"/>
      <c r="Z7" s="180"/>
      <c r="AA7" s="180"/>
      <c r="AB7" s="180"/>
      <c r="AC7" s="180"/>
    </row>
    <row r="8" spans="2:29" s="3" customFormat="1" ht="6.75" customHeight="1" x14ac:dyDescent="0.25">
      <c r="B8" s="108"/>
      <c r="C8" s="104"/>
      <c r="D8" s="104"/>
      <c r="E8" s="104"/>
      <c r="F8" s="104"/>
      <c r="G8" s="104"/>
      <c r="H8" s="104"/>
      <c r="I8" s="104"/>
      <c r="J8" s="104"/>
      <c r="K8" s="104"/>
      <c r="L8" s="105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  <c r="Y8" s="149"/>
      <c r="Z8" s="149"/>
      <c r="AA8" s="149"/>
      <c r="AB8" s="149"/>
      <c r="AC8" s="149"/>
    </row>
    <row r="9" spans="2:29" s="3" customFormat="1" ht="15" customHeight="1" x14ac:dyDescent="0.25">
      <c r="B9" s="205" t="s">
        <v>95</v>
      </c>
      <c r="C9" s="206"/>
      <c r="D9" s="206"/>
      <c r="E9" s="408">
        <f>'Final Account Report'!E10</f>
        <v>0</v>
      </c>
      <c r="F9" s="408"/>
      <c r="G9" s="408"/>
      <c r="H9" s="408"/>
      <c r="I9" s="408"/>
      <c r="J9" s="408"/>
      <c r="K9" s="408"/>
      <c r="L9" s="409"/>
      <c r="N9" s="178" t="s">
        <v>171</v>
      </c>
      <c r="O9" s="180"/>
      <c r="P9" s="180"/>
      <c r="Q9" s="180"/>
      <c r="R9" s="180"/>
      <c r="S9" s="180"/>
      <c r="T9" s="180"/>
      <c r="U9" s="180"/>
      <c r="V9" s="180"/>
      <c r="W9" s="180"/>
      <c r="X9" s="180"/>
      <c r="Y9" s="180"/>
      <c r="Z9" s="180"/>
      <c r="AA9" s="180"/>
      <c r="AB9" s="180"/>
      <c r="AC9" s="180"/>
    </row>
    <row r="10" spans="2:29" s="3" customFormat="1" ht="6.75" customHeight="1" x14ac:dyDescent="0.25">
      <c r="B10" s="108"/>
      <c r="C10" s="104"/>
      <c r="D10" s="104"/>
      <c r="E10" s="104"/>
      <c r="F10" s="104"/>
      <c r="G10" s="104"/>
      <c r="H10" s="104"/>
      <c r="I10" s="104"/>
      <c r="J10" s="104"/>
      <c r="K10" s="104"/>
      <c r="L10" s="105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</row>
    <row r="11" spans="2:29" s="3" customFormat="1" ht="15" customHeight="1" x14ac:dyDescent="0.25">
      <c r="B11" s="205" t="s">
        <v>79</v>
      </c>
      <c r="C11" s="206"/>
      <c r="D11" s="206"/>
      <c r="E11" s="401">
        <f>SUM('Final Account Report'!K92:L92)</f>
        <v>1140576.25</v>
      </c>
      <c r="F11" s="401"/>
      <c r="G11" s="401"/>
      <c r="H11" s="401"/>
      <c r="I11" s="401"/>
      <c r="J11" s="401"/>
      <c r="K11" s="401"/>
      <c r="L11" s="402"/>
      <c r="N11" s="178" t="s">
        <v>171</v>
      </c>
      <c r="O11" s="180"/>
      <c r="P11" s="180"/>
      <c r="Q11" s="180"/>
      <c r="R11" s="180"/>
      <c r="S11" s="180"/>
      <c r="T11" s="180"/>
      <c r="U11" s="180"/>
      <c r="V11" s="180"/>
      <c r="W11" s="180"/>
      <c r="X11" s="180"/>
      <c r="Y11" s="180"/>
      <c r="Z11" s="180"/>
      <c r="AA11" s="180"/>
      <c r="AB11" s="180"/>
      <c r="AC11" s="180"/>
    </row>
    <row r="12" spans="2:29" s="3" customFormat="1" ht="6.75" customHeight="1" x14ac:dyDescent="0.25">
      <c r="B12" s="227"/>
      <c r="C12" s="208"/>
      <c r="D12" s="208"/>
      <c r="E12" s="208"/>
      <c r="F12" s="208"/>
      <c r="G12" s="208"/>
      <c r="H12" s="208"/>
      <c r="I12" s="228"/>
      <c r="J12" s="228"/>
      <c r="K12" s="228"/>
      <c r="L12" s="22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</row>
    <row r="13" spans="2:29" s="3" customFormat="1" ht="15" customHeight="1" x14ac:dyDescent="0.25">
      <c r="B13" s="205" t="s">
        <v>80</v>
      </c>
      <c r="C13" s="206"/>
      <c r="D13" s="206"/>
      <c r="E13" s="405">
        <f>SUM('Final Account Report'!K28:L28)</f>
        <v>4</v>
      </c>
      <c r="F13" s="405"/>
      <c r="G13" s="405"/>
      <c r="H13" s="405"/>
      <c r="I13" s="406"/>
      <c r="J13" s="406"/>
      <c r="K13" s="406"/>
      <c r="L13" s="407"/>
      <c r="N13" s="178" t="s">
        <v>171</v>
      </c>
      <c r="O13" s="180"/>
      <c r="P13" s="180"/>
      <c r="Q13" s="180"/>
      <c r="R13" s="180"/>
      <c r="S13" s="180"/>
      <c r="T13" s="180"/>
      <c r="U13" s="180"/>
      <c r="V13" s="180"/>
      <c r="W13" s="180"/>
      <c r="X13" s="180"/>
      <c r="Y13" s="180"/>
      <c r="Z13" s="180"/>
      <c r="AA13" s="180"/>
      <c r="AB13" s="180"/>
      <c r="AC13" s="180"/>
    </row>
    <row r="14" spans="2:29" s="3" customFormat="1" ht="6.75" customHeight="1" thickBot="1" x14ac:dyDescent="0.3">
      <c r="B14" s="230"/>
      <c r="C14" s="231"/>
      <c r="D14" s="231"/>
      <c r="E14" s="231"/>
      <c r="F14" s="231"/>
      <c r="G14" s="231"/>
      <c r="H14" s="231"/>
      <c r="I14" s="232"/>
      <c r="J14" s="232"/>
      <c r="K14" s="232"/>
      <c r="L14" s="233"/>
    </row>
    <row r="15" spans="2:29" s="1" customFormat="1" x14ac:dyDescent="0.2">
      <c r="B15" s="386"/>
      <c r="C15" s="387"/>
      <c r="D15" s="387"/>
      <c r="E15" s="111"/>
      <c r="F15" s="111"/>
      <c r="G15" s="111"/>
      <c r="H15" s="111"/>
      <c r="I15" s="111"/>
      <c r="J15" s="111"/>
      <c r="K15" s="111"/>
      <c r="L15" s="21"/>
      <c r="M15" s="2"/>
      <c r="N15" s="2"/>
      <c r="O15" s="2"/>
      <c r="P15" s="2"/>
      <c r="Q15" s="2"/>
    </row>
    <row r="16" spans="2:29" s="1" customFormat="1" x14ac:dyDescent="0.2">
      <c r="B16" s="388"/>
      <c r="C16" s="389"/>
      <c r="D16" s="389"/>
      <c r="E16" s="393" t="s">
        <v>126</v>
      </c>
      <c r="F16" s="393"/>
      <c r="G16" s="393"/>
      <c r="H16" s="393"/>
      <c r="I16" s="393" t="s">
        <v>124</v>
      </c>
      <c r="J16" s="393"/>
      <c r="K16" s="393"/>
      <c r="L16" s="394"/>
      <c r="M16" s="2"/>
      <c r="N16" s="2"/>
      <c r="O16" s="2"/>
      <c r="P16" s="2"/>
      <c r="Q16" s="2"/>
    </row>
    <row r="17" spans="1:15" s="8" customFormat="1" ht="71.45" customHeight="1" x14ac:dyDescent="0.2">
      <c r="A17" s="6"/>
      <c r="B17" s="22" t="s">
        <v>29</v>
      </c>
      <c r="C17" s="395" t="s">
        <v>30</v>
      </c>
      <c r="D17" s="395"/>
      <c r="E17" s="395" t="s">
        <v>31</v>
      </c>
      <c r="F17" s="395"/>
      <c r="G17" s="396" t="s">
        <v>123</v>
      </c>
      <c r="H17" s="397"/>
      <c r="I17" s="396" t="s">
        <v>31</v>
      </c>
      <c r="J17" s="397"/>
      <c r="K17" s="396" t="s">
        <v>123</v>
      </c>
      <c r="L17" s="397"/>
      <c r="M17" s="6"/>
    </row>
    <row r="18" spans="1:15" x14ac:dyDescent="0.2">
      <c r="B18" s="398" t="s">
        <v>21</v>
      </c>
      <c r="C18" s="249" t="s">
        <v>22</v>
      </c>
      <c r="D18" s="249"/>
      <c r="E18" s="399"/>
      <c r="F18" s="399"/>
      <c r="G18" s="400">
        <f>E18</f>
        <v>0</v>
      </c>
      <c r="H18" s="400"/>
      <c r="I18" s="399"/>
      <c r="J18" s="399"/>
      <c r="K18" s="400">
        <f>I18</f>
        <v>0</v>
      </c>
      <c r="L18" s="410"/>
    </row>
    <row r="19" spans="1:15" x14ac:dyDescent="0.2">
      <c r="B19" s="398"/>
      <c r="C19" s="249" t="s">
        <v>23</v>
      </c>
      <c r="D19" s="249"/>
      <c r="E19" s="399">
        <v>1200000</v>
      </c>
      <c r="F19" s="399"/>
      <c r="G19" s="400">
        <f t="shared" ref="G19:G33" si="0">G18+E19</f>
        <v>1200000</v>
      </c>
      <c r="H19" s="400"/>
      <c r="I19" s="399">
        <v>582250</v>
      </c>
      <c r="J19" s="399"/>
      <c r="K19" s="400">
        <f t="shared" ref="K19:K33" si="1">K18+I19</f>
        <v>582250</v>
      </c>
      <c r="L19" s="410"/>
    </row>
    <row r="20" spans="1:15" x14ac:dyDescent="0.2">
      <c r="B20" s="398"/>
      <c r="C20" s="249" t="s">
        <v>24</v>
      </c>
      <c r="D20" s="249"/>
      <c r="E20" s="399">
        <v>71703.539999999994</v>
      </c>
      <c r="F20" s="399"/>
      <c r="G20" s="400">
        <f t="shared" si="0"/>
        <v>1271703.54</v>
      </c>
      <c r="H20" s="400"/>
      <c r="I20" s="399">
        <v>558326.25</v>
      </c>
      <c r="J20" s="399"/>
      <c r="K20" s="400">
        <f t="shared" si="1"/>
        <v>1140576.25</v>
      </c>
      <c r="L20" s="410"/>
      <c r="O20" s="153"/>
    </row>
    <row r="21" spans="1:15" x14ac:dyDescent="0.2">
      <c r="B21" s="398"/>
      <c r="C21" s="249" t="s">
        <v>25</v>
      </c>
      <c r="D21" s="249"/>
      <c r="E21" s="399"/>
      <c r="F21" s="399"/>
      <c r="G21" s="400">
        <f t="shared" si="0"/>
        <v>1271703.54</v>
      </c>
      <c r="H21" s="400"/>
      <c r="I21" s="399"/>
      <c r="J21" s="399"/>
      <c r="K21" s="400">
        <f t="shared" si="1"/>
        <v>1140576.25</v>
      </c>
      <c r="L21" s="410"/>
    </row>
    <row r="22" spans="1:15" x14ac:dyDescent="0.2">
      <c r="B22" s="398" t="s">
        <v>28</v>
      </c>
      <c r="C22" s="249" t="s">
        <v>22</v>
      </c>
      <c r="D22" s="249"/>
      <c r="E22" s="399"/>
      <c r="F22" s="399"/>
      <c r="G22" s="400">
        <f t="shared" si="0"/>
        <v>1271703.54</v>
      </c>
      <c r="H22" s="400"/>
      <c r="I22" s="399"/>
      <c r="J22" s="399"/>
      <c r="K22" s="400">
        <f t="shared" si="1"/>
        <v>1140576.25</v>
      </c>
      <c r="L22" s="410"/>
      <c r="O22" s="153"/>
    </row>
    <row r="23" spans="1:15" x14ac:dyDescent="0.2">
      <c r="B23" s="398"/>
      <c r="C23" s="249" t="s">
        <v>23</v>
      </c>
      <c r="D23" s="249"/>
      <c r="E23" s="399"/>
      <c r="F23" s="399"/>
      <c r="G23" s="400">
        <f t="shared" si="0"/>
        <v>1271703.54</v>
      </c>
      <c r="H23" s="400"/>
      <c r="I23" s="399"/>
      <c r="J23" s="399"/>
      <c r="K23" s="400">
        <f t="shared" si="1"/>
        <v>1140576.25</v>
      </c>
      <c r="L23" s="410"/>
    </row>
    <row r="24" spans="1:15" x14ac:dyDescent="0.2">
      <c r="B24" s="398"/>
      <c r="C24" s="249" t="s">
        <v>24</v>
      </c>
      <c r="D24" s="249"/>
      <c r="E24" s="399"/>
      <c r="F24" s="399"/>
      <c r="G24" s="400">
        <f t="shared" si="0"/>
        <v>1271703.54</v>
      </c>
      <c r="H24" s="400"/>
      <c r="I24" s="399"/>
      <c r="J24" s="399"/>
      <c r="K24" s="400">
        <f t="shared" si="1"/>
        <v>1140576.25</v>
      </c>
      <c r="L24" s="410"/>
    </row>
    <row r="25" spans="1:15" x14ac:dyDescent="0.2">
      <c r="B25" s="398"/>
      <c r="C25" s="249" t="s">
        <v>25</v>
      </c>
      <c r="D25" s="249"/>
      <c r="E25" s="399"/>
      <c r="F25" s="399"/>
      <c r="G25" s="400">
        <f t="shared" si="0"/>
        <v>1271703.54</v>
      </c>
      <c r="H25" s="400"/>
      <c r="I25" s="399"/>
      <c r="J25" s="399"/>
      <c r="K25" s="400">
        <f t="shared" si="1"/>
        <v>1140576.25</v>
      </c>
      <c r="L25" s="410"/>
    </row>
    <row r="26" spans="1:15" x14ac:dyDescent="0.2">
      <c r="B26" s="398" t="s">
        <v>27</v>
      </c>
      <c r="C26" s="249" t="s">
        <v>22</v>
      </c>
      <c r="D26" s="249"/>
      <c r="E26" s="399"/>
      <c r="F26" s="399"/>
      <c r="G26" s="400">
        <f t="shared" si="0"/>
        <v>1271703.54</v>
      </c>
      <c r="H26" s="400"/>
      <c r="I26" s="399"/>
      <c r="J26" s="399"/>
      <c r="K26" s="400">
        <f t="shared" si="1"/>
        <v>1140576.25</v>
      </c>
      <c r="L26" s="410"/>
    </row>
    <row r="27" spans="1:15" x14ac:dyDescent="0.2">
      <c r="B27" s="398"/>
      <c r="C27" s="249" t="s">
        <v>23</v>
      </c>
      <c r="D27" s="249"/>
      <c r="E27" s="399"/>
      <c r="F27" s="399"/>
      <c r="G27" s="400">
        <f t="shared" si="0"/>
        <v>1271703.54</v>
      </c>
      <c r="H27" s="400"/>
      <c r="I27" s="399"/>
      <c r="J27" s="399"/>
      <c r="K27" s="400">
        <f t="shared" si="1"/>
        <v>1140576.25</v>
      </c>
      <c r="L27" s="410"/>
    </row>
    <row r="28" spans="1:15" x14ac:dyDescent="0.2">
      <c r="B28" s="398"/>
      <c r="C28" s="249" t="s">
        <v>24</v>
      </c>
      <c r="D28" s="249"/>
      <c r="E28" s="399"/>
      <c r="F28" s="399"/>
      <c r="G28" s="400">
        <f t="shared" si="0"/>
        <v>1271703.54</v>
      </c>
      <c r="H28" s="400"/>
      <c r="I28" s="399"/>
      <c r="J28" s="399"/>
      <c r="K28" s="400">
        <f t="shared" si="1"/>
        <v>1140576.25</v>
      </c>
      <c r="L28" s="410"/>
    </row>
    <row r="29" spans="1:15" x14ac:dyDescent="0.2">
      <c r="B29" s="398"/>
      <c r="C29" s="249" t="s">
        <v>25</v>
      </c>
      <c r="D29" s="249"/>
      <c r="E29" s="399"/>
      <c r="F29" s="399"/>
      <c r="G29" s="400">
        <f t="shared" si="0"/>
        <v>1271703.54</v>
      </c>
      <c r="H29" s="400"/>
      <c r="I29" s="399"/>
      <c r="J29" s="399"/>
      <c r="K29" s="400">
        <f t="shared" si="1"/>
        <v>1140576.25</v>
      </c>
      <c r="L29" s="410"/>
    </row>
    <row r="30" spans="1:15" x14ac:dyDescent="0.2">
      <c r="B30" s="398" t="s">
        <v>26</v>
      </c>
      <c r="C30" s="249" t="s">
        <v>22</v>
      </c>
      <c r="D30" s="249"/>
      <c r="E30" s="399"/>
      <c r="F30" s="399"/>
      <c r="G30" s="400">
        <f t="shared" si="0"/>
        <v>1271703.54</v>
      </c>
      <c r="H30" s="400"/>
      <c r="I30" s="399"/>
      <c r="J30" s="399"/>
      <c r="K30" s="400">
        <f t="shared" si="1"/>
        <v>1140576.25</v>
      </c>
      <c r="L30" s="410"/>
    </row>
    <row r="31" spans="1:15" x14ac:dyDescent="0.2">
      <c r="B31" s="398"/>
      <c r="C31" s="249" t="s">
        <v>23</v>
      </c>
      <c r="D31" s="249"/>
      <c r="E31" s="399"/>
      <c r="F31" s="399"/>
      <c r="G31" s="400">
        <f t="shared" si="0"/>
        <v>1271703.54</v>
      </c>
      <c r="H31" s="400"/>
      <c r="I31" s="399"/>
      <c r="J31" s="399"/>
      <c r="K31" s="400">
        <f t="shared" si="1"/>
        <v>1140576.25</v>
      </c>
      <c r="L31" s="410"/>
    </row>
    <row r="32" spans="1:15" x14ac:dyDescent="0.2">
      <c r="B32" s="398"/>
      <c r="C32" s="249" t="s">
        <v>24</v>
      </c>
      <c r="D32" s="249"/>
      <c r="E32" s="399"/>
      <c r="F32" s="399"/>
      <c r="G32" s="400">
        <f t="shared" si="0"/>
        <v>1271703.54</v>
      </c>
      <c r="H32" s="400"/>
      <c r="I32" s="399"/>
      <c r="J32" s="399"/>
      <c r="K32" s="400">
        <f t="shared" si="1"/>
        <v>1140576.25</v>
      </c>
      <c r="L32" s="410"/>
    </row>
    <row r="33" spans="2:12" x14ac:dyDescent="0.2">
      <c r="B33" s="398"/>
      <c r="C33" s="249" t="s">
        <v>25</v>
      </c>
      <c r="D33" s="249"/>
      <c r="E33" s="399"/>
      <c r="F33" s="399"/>
      <c r="G33" s="400">
        <f t="shared" si="0"/>
        <v>1271703.54</v>
      </c>
      <c r="H33" s="400"/>
      <c r="I33" s="399"/>
      <c r="J33" s="399"/>
      <c r="K33" s="400">
        <f t="shared" si="1"/>
        <v>1140576.25</v>
      </c>
      <c r="L33" s="410"/>
    </row>
    <row r="34" spans="2:12" x14ac:dyDescent="0.2">
      <c r="B34" s="23"/>
      <c r="C34" s="12"/>
      <c r="D34" s="12"/>
      <c r="E34" s="12"/>
      <c r="F34" s="12"/>
      <c r="G34" s="12"/>
      <c r="H34" s="12"/>
      <c r="I34" s="13"/>
      <c r="J34" s="13"/>
      <c r="K34" s="13"/>
      <c r="L34" s="24"/>
    </row>
    <row r="35" spans="2:12" x14ac:dyDescent="0.2">
      <c r="B35" s="23"/>
      <c r="C35" s="12"/>
      <c r="D35" s="12"/>
      <c r="E35" s="12"/>
      <c r="F35" s="12"/>
      <c r="G35" s="12"/>
      <c r="H35" s="12"/>
      <c r="I35" s="13"/>
      <c r="J35" s="13"/>
      <c r="K35" s="13"/>
      <c r="L35" s="24"/>
    </row>
    <row r="36" spans="2:12" x14ac:dyDescent="0.2">
      <c r="B36" s="23"/>
      <c r="C36" s="12"/>
      <c r="D36" s="12"/>
      <c r="E36" s="12"/>
      <c r="F36" s="12"/>
      <c r="G36" s="12"/>
      <c r="H36" s="12"/>
      <c r="I36" s="13"/>
      <c r="J36" s="13"/>
      <c r="K36" s="13"/>
      <c r="L36" s="24"/>
    </row>
    <row r="37" spans="2:12" x14ac:dyDescent="0.2">
      <c r="B37" s="23"/>
      <c r="C37" s="12"/>
      <c r="D37" s="12"/>
      <c r="E37" s="12"/>
      <c r="F37" s="12"/>
      <c r="G37" s="12"/>
      <c r="H37" s="12"/>
      <c r="I37" s="13"/>
      <c r="J37" s="13"/>
      <c r="K37" s="13"/>
      <c r="L37" s="24"/>
    </row>
    <row r="38" spans="2:12" x14ac:dyDescent="0.2">
      <c r="B38" s="23"/>
      <c r="C38" s="12"/>
      <c r="D38" s="12"/>
      <c r="E38" s="12"/>
      <c r="F38" s="12"/>
      <c r="G38" s="12"/>
      <c r="H38" s="12"/>
      <c r="I38" s="13"/>
      <c r="J38" s="13"/>
      <c r="K38" s="13"/>
      <c r="L38" s="24"/>
    </row>
    <row r="39" spans="2:12" x14ac:dyDescent="0.2">
      <c r="B39" s="23"/>
      <c r="C39" s="12"/>
      <c r="D39" s="12"/>
      <c r="E39" s="12"/>
      <c r="F39" s="12"/>
      <c r="G39" s="12"/>
      <c r="H39" s="12"/>
      <c r="I39" s="13"/>
      <c r="J39" s="13"/>
      <c r="K39" s="13"/>
      <c r="L39" s="24"/>
    </row>
    <row r="40" spans="2:12" x14ac:dyDescent="0.2">
      <c r="B40" s="23"/>
      <c r="C40" s="12"/>
      <c r="D40" s="12"/>
      <c r="E40" s="12"/>
      <c r="F40" s="12"/>
      <c r="G40" s="12"/>
      <c r="H40" s="12"/>
      <c r="I40" s="13"/>
      <c r="J40" s="13"/>
      <c r="K40" s="13"/>
      <c r="L40" s="24"/>
    </row>
    <row r="41" spans="2:12" x14ac:dyDescent="0.2">
      <c r="B41" s="23"/>
      <c r="C41" s="12"/>
      <c r="D41" s="12"/>
      <c r="E41" s="12"/>
      <c r="F41" s="12"/>
      <c r="G41" s="12"/>
      <c r="H41" s="12"/>
      <c r="I41" s="13"/>
      <c r="J41" s="13"/>
      <c r="K41" s="13"/>
      <c r="L41" s="24"/>
    </row>
    <row r="42" spans="2:12" x14ac:dyDescent="0.2">
      <c r="B42" s="23"/>
      <c r="C42" s="12"/>
      <c r="D42" s="12"/>
      <c r="E42" s="12"/>
      <c r="F42" s="12"/>
      <c r="G42" s="12"/>
      <c r="H42" s="12"/>
      <c r="I42" s="13"/>
      <c r="J42" s="13"/>
      <c r="K42" s="13"/>
      <c r="L42" s="24"/>
    </row>
    <row r="43" spans="2:12" x14ac:dyDescent="0.2">
      <c r="B43" s="23"/>
      <c r="C43" s="12"/>
      <c r="D43" s="12"/>
      <c r="E43" s="12"/>
      <c r="F43" s="12"/>
      <c r="G43" s="12"/>
      <c r="H43" s="12"/>
      <c r="I43" s="13"/>
      <c r="J43" s="13"/>
      <c r="K43" s="13"/>
      <c r="L43" s="24"/>
    </row>
    <row r="44" spans="2:12" x14ac:dyDescent="0.2">
      <c r="B44" s="23"/>
      <c r="C44" s="12"/>
      <c r="D44" s="12"/>
      <c r="E44" s="12"/>
      <c r="F44" s="12"/>
      <c r="G44" s="12"/>
      <c r="H44" s="12"/>
      <c r="I44" s="13"/>
      <c r="J44" s="13"/>
      <c r="K44" s="13"/>
      <c r="L44" s="24"/>
    </row>
    <row r="45" spans="2:12" x14ac:dyDescent="0.2">
      <c r="B45" s="23"/>
      <c r="C45" s="12"/>
      <c r="D45" s="12"/>
      <c r="E45" s="12"/>
      <c r="F45" s="12"/>
      <c r="G45" s="12"/>
      <c r="H45" s="12"/>
      <c r="I45" s="13"/>
      <c r="J45" s="13"/>
      <c r="K45" s="13"/>
      <c r="L45" s="24"/>
    </row>
    <row r="46" spans="2:12" x14ac:dyDescent="0.2">
      <c r="B46" s="23"/>
      <c r="C46" s="12"/>
      <c r="D46" s="12"/>
      <c r="E46" s="12"/>
      <c r="F46" s="12"/>
      <c r="G46" s="12"/>
      <c r="H46" s="12"/>
      <c r="I46" s="13"/>
      <c r="J46" s="13"/>
      <c r="K46" s="13"/>
      <c r="L46" s="24"/>
    </row>
    <row r="47" spans="2:12" x14ac:dyDescent="0.2">
      <c r="B47" s="23"/>
      <c r="C47" s="12"/>
      <c r="D47" s="12"/>
      <c r="E47" s="12"/>
      <c r="F47" s="12"/>
      <c r="G47" s="12"/>
      <c r="H47" s="12"/>
      <c r="I47" s="13"/>
      <c r="J47" s="13"/>
      <c r="K47" s="13"/>
      <c r="L47" s="24"/>
    </row>
    <row r="48" spans="2:12" x14ac:dyDescent="0.2">
      <c r="B48" s="23"/>
      <c r="C48" s="12"/>
      <c r="D48" s="12"/>
      <c r="E48" s="12"/>
      <c r="F48" s="12"/>
      <c r="G48" s="12"/>
      <c r="H48" s="12"/>
      <c r="I48" s="13"/>
      <c r="J48" s="13"/>
      <c r="K48" s="13"/>
      <c r="L48" s="24"/>
    </row>
    <row r="49" spans="1:19" x14ac:dyDescent="0.2">
      <c r="B49" s="23"/>
      <c r="C49" s="12"/>
      <c r="D49" s="12"/>
      <c r="E49" s="12"/>
      <c r="F49" s="12"/>
      <c r="G49" s="12"/>
      <c r="H49" s="12"/>
      <c r="I49" s="13"/>
      <c r="J49" s="13"/>
      <c r="K49" s="13"/>
      <c r="L49" s="24"/>
    </row>
    <row r="50" spans="1:19" x14ac:dyDescent="0.2">
      <c r="B50" s="23"/>
      <c r="C50" s="12"/>
      <c r="D50" s="12"/>
      <c r="E50" s="12"/>
      <c r="F50" s="12"/>
      <c r="G50" s="12"/>
      <c r="H50" s="12"/>
      <c r="I50" s="13"/>
      <c r="J50" s="13"/>
      <c r="K50" s="13"/>
      <c r="L50" s="24"/>
    </row>
    <row r="51" spans="1:19" x14ac:dyDescent="0.2">
      <c r="B51" s="23"/>
      <c r="C51" s="12"/>
      <c r="D51" s="12"/>
      <c r="E51" s="12"/>
      <c r="F51" s="12"/>
      <c r="G51" s="12"/>
      <c r="H51" s="12"/>
      <c r="I51" s="13"/>
      <c r="J51" s="13"/>
      <c r="K51" s="13"/>
      <c r="L51" s="24"/>
    </row>
    <row r="52" spans="1:19" x14ac:dyDescent="0.2">
      <c r="B52" s="23"/>
      <c r="C52" s="12"/>
      <c r="D52" s="12"/>
      <c r="E52" s="12"/>
      <c r="F52" s="12"/>
      <c r="G52" s="12"/>
      <c r="H52" s="12"/>
      <c r="I52" s="13"/>
      <c r="J52" s="13"/>
      <c r="K52" s="13"/>
      <c r="L52" s="24"/>
    </row>
    <row r="53" spans="1:19" s="1" customFormat="1" ht="13.5" thickBot="1" x14ac:dyDescent="0.25">
      <c r="B53" s="25"/>
      <c r="C53" s="26"/>
      <c r="D53" s="26"/>
      <c r="E53" s="26"/>
      <c r="F53" s="26"/>
      <c r="G53" s="26"/>
      <c r="H53" s="26"/>
      <c r="I53" s="26"/>
      <c r="J53" s="26"/>
      <c r="K53" s="26"/>
      <c r="L53" s="27"/>
      <c r="M53" s="2"/>
      <c r="N53" s="2"/>
      <c r="O53" s="2"/>
      <c r="P53" s="2"/>
      <c r="Q53" s="2"/>
    </row>
    <row r="54" spans="1:19" ht="6.75" customHeight="1" thickBot="1" x14ac:dyDescent="0.25">
      <c r="B54" s="5"/>
      <c r="C54" s="2"/>
      <c r="D54" s="2"/>
      <c r="E54" s="2"/>
      <c r="F54" s="2"/>
      <c r="G54" s="2"/>
      <c r="H54" s="2"/>
      <c r="I54" s="2"/>
      <c r="J54" s="2"/>
      <c r="K54" s="2"/>
      <c r="L54" s="28"/>
    </row>
    <row r="55" spans="1:19" s="20" customFormat="1" x14ac:dyDescent="0.2">
      <c r="A55" s="16"/>
      <c r="B55" s="90" t="s">
        <v>2</v>
      </c>
      <c r="C55" s="411" t="s">
        <v>3</v>
      </c>
      <c r="D55" s="411"/>
      <c r="E55" s="411"/>
      <c r="F55" s="411"/>
      <c r="G55" s="411"/>
      <c r="H55" s="411"/>
      <c r="I55" s="411"/>
      <c r="J55" s="29" t="s">
        <v>32</v>
      </c>
      <c r="K55" s="29" t="s">
        <v>33</v>
      </c>
      <c r="L55" s="30" t="s">
        <v>6</v>
      </c>
      <c r="M55" s="18"/>
      <c r="N55" s="19"/>
      <c r="O55" s="19"/>
      <c r="P55" s="19"/>
      <c r="Q55" s="19"/>
    </row>
    <row r="56" spans="1:19" ht="15" x14ac:dyDescent="0.2">
      <c r="B56" s="125"/>
      <c r="C56" s="412"/>
      <c r="D56" s="412"/>
      <c r="E56" s="412"/>
      <c r="F56" s="412"/>
      <c r="G56" s="412"/>
      <c r="H56" s="412"/>
      <c r="I56" s="412"/>
      <c r="J56" s="154" t="s">
        <v>172</v>
      </c>
      <c r="K56" s="154" t="s">
        <v>173</v>
      </c>
      <c r="L56" s="155">
        <v>45170</v>
      </c>
      <c r="N56" s="178" t="s">
        <v>174</v>
      </c>
      <c r="O56" s="180"/>
      <c r="P56" s="180"/>
      <c r="Q56" s="180"/>
      <c r="R56" s="180"/>
      <c r="S56" s="180"/>
    </row>
    <row r="57" spans="1:19" x14ac:dyDescent="0.2">
      <c r="B57" s="125"/>
      <c r="C57" s="412"/>
      <c r="D57" s="412"/>
      <c r="E57" s="412"/>
      <c r="F57" s="412"/>
      <c r="G57" s="412"/>
      <c r="H57" s="412"/>
      <c r="I57" s="412"/>
      <c r="J57" s="126"/>
      <c r="K57" s="126"/>
      <c r="L57" s="127"/>
    </row>
    <row r="58" spans="1:19" ht="6.75" customHeight="1" thickBot="1" x14ac:dyDescent="0.25">
      <c r="B58" s="390"/>
      <c r="C58" s="391"/>
      <c r="D58" s="391"/>
      <c r="E58" s="391"/>
      <c r="F58" s="391"/>
      <c r="G58" s="391"/>
      <c r="H58" s="391"/>
      <c r="I58" s="391"/>
      <c r="J58" s="391"/>
      <c r="K58" s="391"/>
      <c r="L58" s="392"/>
    </row>
    <row r="59" spans="1:19" x14ac:dyDescent="0.2">
      <c r="B59" s="31" t="s">
        <v>34</v>
      </c>
      <c r="C59" s="111"/>
      <c r="D59" s="111"/>
      <c r="E59" s="111"/>
      <c r="F59" s="111"/>
      <c r="G59" s="111"/>
      <c r="H59" s="111"/>
      <c r="I59" s="111"/>
      <c r="J59" s="111"/>
      <c r="K59" s="111"/>
      <c r="L59" s="21"/>
    </row>
    <row r="60" spans="1:19" x14ac:dyDescent="0.2">
      <c r="B60" s="413" t="s">
        <v>81</v>
      </c>
      <c r="C60" s="414"/>
      <c r="D60" s="414"/>
      <c r="E60" s="414"/>
      <c r="F60" s="414"/>
      <c r="G60" s="414"/>
      <c r="H60" s="414"/>
      <c r="I60" s="414"/>
      <c r="J60" s="414"/>
      <c r="K60" s="414"/>
      <c r="L60" s="415"/>
    </row>
    <row r="61" spans="1:19" x14ac:dyDescent="0.2">
      <c r="B61" s="413"/>
      <c r="C61" s="414"/>
      <c r="D61" s="414"/>
      <c r="E61" s="414"/>
      <c r="F61" s="414"/>
      <c r="G61" s="414"/>
      <c r="H61" s="414"/>
      <c r="I61" s="414"/>
      <c r="J61" s="414"/>
      <c r="K61" s="414"/>
      <c r="L61" s="415"/>
    </row>
    <row r="62" spans="1:19" x14ac:dyDescent="0.2">
      <c r="B62" s="413"/>
      <c r="C62" s="414"/>
      <c r="D62" s="414"/>
      <c r="E62" s="414"/>
      <c r="F62" s="414"/>
      <c r="G62" s="414"/>
      <c r="H62" s="414"/>
      <c r="I62" s="414"/>
      <c r="J62" s="414"/>
      <c r="K62" s="414"/>
      <c r="L62" s="415"/>
    </row>
    <row r="63" spans="1:19" x14ac:dyDescent="0.2">
      <c r="B63" s="413"/>
      <c r="C63" s="414"/>
      <c r="D63" s="414"/>
      <c r="E63" s="414"/>
      <c r="F63" s="414"/>
      <c r="G63" s="414"/>
      <c r="H63" s="414"/>
      <c r="I63" s="414"/>
      <c r="J63" s="414"/>
      <c r="K63" s="414"/>
      <c r="L63" s="415"/>
    </row>
    <row r="64" spans="1:19" ht="13.5" thickBot="1" x14ac:dyDescent="0.25">
      <c r="B64" s="416"/>
      <c r="C64" s="417"/>
      <c r="D64" s="417"/>
      <c r="E64" s="417"/>
      <c r="F64" s="417"/>
      <c r="G64" s="417"/>
      <c r="H64" s="417"/>
      <c r="I64" s="417"/>
      <c r="J64" s="417"/>
      <c r="K64" s="417"/>
      <c r="L64" s="418"/>
    </row>
  </sheetData>
  <sheetProtection algorithmName="SHA-512" hashValue="TfxaPrQgKXtAV+YkOGMWWhKpZVz/2SJQQaJtdhtRMBDLHuYwzc6u5Zz7UfrV645diVZW0JQYzN/1Vi9pqig5xA==" saltValue="dqmMJ7OIt1JGNziOEUobAA==" spinCount="100000" sheet="1" selectLockedCells="1"/>
  <mergeCells count="115">
    <mergeCell ref="C55:I55"/>
    <mergeCell ref="C56:I56"/>
    <mergeCell ref="C57:I57"/>
    <mergeCell ref="E29:F29"/>
    <mergeCell ref="G29:H29"/>
    <mergeCell ref="I29:J29"/>
    <mergeCell ref="B60:L64"/>
    <mergeCell ref="C32:D32"/>
    <mergeCell ref="E32:F32"/>
    <mergeCell ref="G32:H32"/>
    <mergeCell ref="I32:J32"/>
    <mergeCell ref="K32:L32"/>
    <mergeCell ref="C33:D33"/>
    <mergeCell ref="E33:F33"/>
    <mergeCell ref="G33:H33"/>
    <mergeCell ref="I33:J33"/>
    <mergeCell ref="K33:L33"/>
    <mergeCell ref="K30:L30"/>
    <mergeCell ref="C31:D31"/>
    <mergeCell ref="E31:F31"/>
    <mergeCell ref="G31:H31"/>
    <mergeCell ref="I31:J31"/>
    <mergeCell ref="K31:L31"/>
    <mergeCell ref="C29:D29"/>
    <mergeCell ref="K29:L29"/>
    <mergeCell ref="B30:B33"/>
    <mergeCell ref="C30:D30"/>
    <mergeCell ref="E30:F30"/>
    <mergeCell ref="G30:H30"/>
    <mergeCell ref="I30:J30"/>
    <mergeCell ref="B26:B29"/>
    <mergeCell ref="C26:D26"/>
    <mergeCell ref="E26:F26"/>
    <mergeCell ref="G26:H26"/>
    <mergeCell ref="I26:J26"/>
    <mergeCell ref="K26:L26"/>
    <mergeCell ref="K27:L27"/>
    <mergeCell ref="C28:D28"/>
    <mergeCell ref="E28:F28"/>
    <mergeCell ref="G28:H28"/>
    <mergeCell ref="I28:J28"/>
    <mergeCell ref="K28:L28"/>
    <mergeCell ref="C27:D27"/>
    <mergeCell ref="E27:F27"/>
    <mergeCell ref="G27:H27"/>
    <mergeCell ref="I27:J27"/>
    <mergeCell ref="C24:D24"/>
    <mergeCell ref="E24:F24"/>
    <mergeCell ref="G24:H24"/>
    <mergeCell ref="I24:J24"/>
    <mergeCell ref="K24:L24"/>
    <mergeCell ref="C25:D25"/>
    <mergeCell ref="E25:F25"/>
    <mergeCell ref="G25:H25"/>
    <mergeCell ref="I25:J25"/>
    <mergeCell ref="K25:L25"/>
    <mergeCell ref="C23:D23"/>
    <mergeCell ref="E23:F23"/>
    <mergeCell ref="G23:H23"/>
    <mergeCell ref="I23:J23"/>
    <mergeCell ref="K23:L23"/>
    <mergeCell ref="C21:D21"/>
    <mergeCell ref="E21:F21"/>
    <mergeCell ref="G21:H21"/>
    <mergeCell ref="I21:J21"/>
    <mergeCell ref="K21:L21"/>
    <mergeCell ref="I22:J22"/>
    <mergeCell ref="K22:L22"/>
    <mergeCell ref="I18:J18"/>
    <mergeCell ref="K18:L18"/>
    <mergeCell ref="C19:D19"/>
    <mergeCell ref="E19:F19"/>
    <mergeCell ref="G19:H19"/>
    <mergeCell ref="I19:J19"/>
    <mergeCell ref="K19:L19"/>
    <mergeCell ref="C20:D20"/>
    <mergeCell ref="E20:F20"/>
    <mergeCell ref="G20:H20"/>
    <mergeCell ref="I20:J20"/>
    <mergeCell ref="K20:L20"/>
    <mergeCell ref="B3:L5"/>
    <mergeCell ref="B7:D7"/>
    <mergeCell ref="B11:D11"/>
    <mergeCell ref="B13:D13"/>
    <mergeCell ref="E11:L11"/>
    <mergeCell ref="E7:L7"/>
    <mergeCell ref="E13:H13"/>
    <mergeCell ref="I13:L13"/>
    <mergeCell ref="B12:L12"/>
    <mergeCell ref="B9:D9"/>
    <mergeCell ref="E9:L9"/>
    <mergeCell ref="Q6:V6"/>
    <mergeCell ref="N7:AC7"/>
    <mergeCell ref="N9:AC9"/>
    <mergeCell ref="N11:AC11"/>
    <mergeCell ref="N13:AC13"/>
    <mergeCell ref="N56:S56"/>
    <mergeCell ref="B14:L14"/>
    <mergeCell ref="B15:D16"/>
    <mergeCell ref="B58:L58"/>
    <mergeCell ref="E16:H16"/>
    <mergeCell ref="I16:L16"/>
    <mergeCell ref="C17:D17"/>
    <mergeCell ref="E17:F17"/>
    <mergeCell ref="G17:H17"/>
    <mergeCell ref="I17:J17"/>
    <mergeCell ref="K17:L17"/>
    <mergeCell ref="B22:B25"/>
    <mergeCell ref="C22:D22"/>
    <mergeCell ref="E22:F22"/>
    <mergeCell ref="G22:H22"/>
    <mergeCell ref="B18:B21"/>
    <mergeCell ref="C18:D18"/>
    <mergeCell ref="E18:F18"/>
    <mergeCell ref="G18:H18"/>
  </mergeCells>
  <printOptions horizontalCentered="1"/>
  <pageMargins left="0" right="0" top="0" bottom="0" header="0" footer="0"/>
  <pageSetup paperSize="8"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Y54"/>
  <sheetViews>
    <sheetView zoomScaleNormal="100" zoomScaleSheetLayoutView="100" workbookViewId="0">
      <selection activeCell="E14" sqref="E14"/>
    </sheetView>
  </sheetViews>
  <sheetFormatPr defaultColWidth="9.140625" defaultRowHeight="12.75" x14ac:dyDescent="0.2"/>
  <cols>
    <col min="1" max="1" width="2.28515625" style="1" customWidth="1"/>
    <col min="2" max="2" width="9.7109375" style="9" customWidth="1"/>
    <col min="3" max="4" width="23.42578125" style="9" customWidth="1"/>
    <col min="5" max="6" width="19.85546875" style="9" customWidth="1"/>
    <col min="7" max="8" width="19" style="9" customWidth="1"/>
    <col min="9" max="9" width="2.28515625" style="2" customWidth="1"/>
    <col min="10" max="13" width="9.140625" style="9"/>
    <col min="14" max="16384" width="9.140625" style="10"/>
  </cols>
  <sheetData>
    <row r="1" spans="1:25" s="1" customFormat="1" x14ac:dyDescent="0.2">
      <c r="B1" s="2"/>
      <c r="C1" s="2"/>
      <c r="D1" s="2"/>
      <c r="E1" s="2"/>
      <c r="F1" s="2"/>
      <c r="G1" s="2"/>
      <c r="H1" s="2"/>
      <c r="I1" s="2"/>
      <c r="J1" s="9"/>
      <c r="K1" s="2"/>
      <c r="L1" s="2"/>
      <c r="M1" s="2"/>
    </row>
    <row r="2" spans="1:25" s="3" customFormat="1" x14ac:dyDescent="0.25">
      <c r="J2" s="147"/>
    </row>
    <row r="3" spans="1:25" s="3" customFormat="1" ht="15.75" customHeight="1" x14ac:dyDescent="0.25">
      <c r="B3" s="210" t="s">
        <v>127</v>
      </c>
      <c r="C3" s="210"/>
      <c r="D3" s="210"/>
      <c r="E3" s="210"/>
      <c r="F3" s="210"/>
      <c r="G3" s="210"/>
      <c r="H3" s="210"/>
      <c r="J3" s="147"/>
    </row>
    <row r="4" spans="1:25" s="3" customFormat="1" ht="15" customHeight="1" x14ac:dyDescent="0.25">
      <c r="B4" s="210"/>
      <c r="C4" s="210"/>
      <c r="D4" s="210"/>
      <c r="E4" s="210"/>
      <c r="F4" s="210"/>
      <c r="G4" s="210"/>
      <c r="H4" s="210"/>
      <c r="J4" s="147"/>
    </row>
    <row r="5" spans="1:25" s="3" customFormat="1" ht="15" customHeight="1" thickBot="1" x14ac:dyDescent="0.3">
      <c r="B5" s="210"/>
      <c r="C5" s="210"/>
      <c r="D5" s="210"/>
      <c r="E5" s="210"/>
      <c r="F5" s="210"/>
      <c r="G5" s="210"/>
      <c r="H5" s="210"/>
      <c r="J5" s="147"/>
    </row>
    <row r="6" spans="1:25" s="3" customFormat="1" ht="15" customHeight="1" thickBot="1" x14ac:dyDescent="0.3">
      <c r="B6" s="106"/>
      <c r="C6" s="106"/>
      <c r="D6" s="106"/>
      <c r="E6" s="106"/>
      <c r="F6" s="106"/>
      <c r="G6" s="106"/>
      <c r="H6" s="106"/>
      <c r="J6" s="148" t="s">
        <v>157</v>
      </c>
      <c r="M6" s="183" t="s">
        <v>158</v>
      </c>
      <c r="N6" s="184"/>
      <c r="O6" s="184"/>
      <c r="P6" s="184"/>
      <c r="Q6" s="184"/>
      <c r="R6" s="185"/>
    </row>
    <row r="7" spans="1:25" s="3" customFormat="1" ht="15" customHeight="1" x14ac:dyDescent="0.25">
      <c r="B7" s="43" t="s">
        <v>7</v>
      </c>
      <c r="C7" s="44"/>
      <c r="D7" s="403" t="str">
        <f>'Final Account Report'!E8</f>
        <v>R5 - Navan Road - Dublin</v>
      </c>
      <c r="E7" s="403"/>
      <c r="F7" s="403"/>
      <c r="G7" s="403"/>
      <c r="H7" s="404"/>
      <c r="J7" s="178" t="s">
        <v>171</v>
      </c>
      <c r="K7" s="180"/>
      <c r="L7" s="180"/>
      <c r="M7" s="180"/>
      <c r="N7" s="180"/>
      <c r="O7" s="180"/>
      <c r="P7" s="180"/>
      <c r="Q7" s="180"/>
      <c r="R7" s="180"/>
      <c r="S7" s="180"/>
      <c r="T7" s="180"/>
      <c r="U7" s="180"/>
      <c r="V7" s="180"/>
      <c r="W7" s="180"/>
      <c r="X7" s="180"/>
      <c r="Y7" s="180"/>
    </row>
    <row r="8" spans="1:25" s="3" customFormat="1" ht="6.75" customHeight="1" x14ac:dyDescent="0.25">
      <c r="B8" s="108"/>
      <c r="C8" s="104"/>
      <c r="D8" s="104"/>
      <c r="E8" s="104"/>
      <c r="F8" s="104"/>
      <c r="G8" s="104"/>
      <c r="H8" s="105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  <c r="Y8" s="149"/>
    </row>
    <row r="9" spans="1:25" s="3" customFormat="1" ht="15" x14ac:dyDescent="0.25">
      <c r="B9" s="205" t="s">
        <v>107</v>
      </c>
      <c r="C9" s="206"/>
      <c r="D9" s="430">
        <f>'Final Account Report'!E10</f>
        <v>0</v>
      </c>
      <c r="E9" s="430"/>
      <c r="F9" s="430"/>
      <c r="G9" s="430"/>
      <c r="H9" s="431"/>
      <c r="I9" s="42"/>
      <c r="J9" s="178" t="s">
        <v>171</v>
      </c>
      <c r="K9" s="180"/>
      <c r="L9" s="180"/>
      <c r="M9" s="180"/>
      <c r="N9" s="180"/>
      <c r="O9" s="180"/>
      <c r="P9" s="180"/>
      <c r="Q9" s="180"/>
      <c r="R9" s="180"/>
      <c r="S9" s="180"/>
      <c r="T9" s="180"/>
      <c r="U9" s="180"/>
      <c r="V9" s="180"/>
      <c r="W9" s="180"/>
      <c r="X9" s="180"/>
      <c r="Y9" s="180"/>
    </row>
    <row r="10" spans="1:25" s="3" customFormat="1" ht="6.75" customHeight="1" thickBot="1" x14ac:dyDescent="0.3">
      <c r="B10" s="230"/>
      <c r="C10" s="231"/>
      <c r="D10" s="231"/>
      <c r="E10" s="231"/>
      <c r="F10" s="231"/>
      <c r="G10" s="231"/>
      <c r="H10" s="450"/>
      <c r="J10" s="147"/>
    </row>
    <row r="11" spans="1:25" s="1" customFormat="1" ht="15" customHeight="1" x14ac:dyDescent="0.2">
      <c r="B11" s="451" t="s">
        <v>109</v>
      </c>
      <c r="C11" s="452"/>
      <c r="D11" s="452"/>
      <c r="E11" s="452"/>
      <c r="F11" s="452"/>
      <c r="G11" s="452"/>
      <c r="H11" s="452"/>
      <c r="I11" s="41"/>
      <c r="J11" s="9"/>
      <c r="K11" s="2"/>
      <c r="L11" s="2"/>
      <c r="M11" s="2"/>
    </row>
    <row r="12" spans="1:25" s="16" customFormat="1" x14ac:dyDescent="0.2">
      <c r="B12" s="440" t="s">
        <v>42</v>
      </c>
      <c r="C12" s="426" t="s">
        <v>43</v>
      </c>
      <c r="D12" s="421"/>
      <c r="E12" s="421" t="s">
        <v>121</v>
      </c>
      <c r="F12" s="426" t="s">
        <v>78</v>
      </c>
      <c r="G12" s="428" t="s">
        <v>108</v>
      </c>
      <c r="H12" s="429"/>
      <c r="I12" s="32"/>
      <c r="J12" s="19"/>
      <c r="K12" s="18"/>
      <c r="L12" s="18"/>
      <c r="M12" s="18"/>
    </row>
    <row r="13" spans="1:25" s="8" customFormat="1" x14ac:dyDescent="0.2">
      <c r="A13" s="6"/>
      <c r="B13" s="441"/>
      <c r="C13" s="427"/>
      <c r="D13" s="422"/>
      <c r="E13" s="422"/>
      <c r="F13" s="427"/>
      <c r="G13" s="33" t="s">
        <v>44</v>
      </c>
      <c r="H13" s="116" t="s">
        <v>10</v>
      </c>
      <c r="I13" s="7"/>
    </row>
    <row r="14" spans="1:25" ht="15" customHeight="1" x14ac:dyDescent="0.2">
      <c r="B14" s="34">
        <v>1</v>
      </c>
      <c r="C14" s="424" t="s">
        <v>8</v>
      </c>
      <c r="D14" s="425"/>
      <c r="E14" s="128">
        <v>863250</v>
      </c>
      <c r="F14" s="121">
        <f>SUM('Final Account Report'!K56:L56)</f>
        <v>880750</v>
      </c>
      <c r="G14" s="117">
        <f>F14-E14</f>
        <v>17500</v>
      </c>
      <c r="H14" s="118">
        <f t="shared" ref="H14:H26" si="0">IF(E14,G14/E14,0)</f>
        <v>2.0272227048942947E-2</v>
      </c>
      <c r="I14" s="5"/>
      <c r="J14" s="156" t="s">
        <v>176</v>
      </c>
    </row>
    <row r="15" spans="1:25" ht="15" customHeight="1" x14ac:dyDescent="0.2">
      <c r="B15" s="34">
        <v>2</v>
      </c>
      <c r="C15" s="424" t="s">
        <v>47</v>
      </c>
      <c r="D15" s="425"/>
      <c r="E15" s="128">
        <v>72500</v>
      </c>
      <c r="F15" s="121">
        <f>SUM('Final Account Report'!K66:L66)</f>
        <v>72500</v>
      </c>
      <c r="G15" s="117">
        <f t="shared" ref="G15:G21" si="1">F15-E15</f>
        <v>0</v>
      </c>
      <c r="H15" s="118">
        <f t="shared" si="0"/>
        <v>0</v>
      </c>
      <c r="I15" s="5"/>
      <c r="J15" s="156" t="s">
        <v>176</v>
      </c>
    </row>
    <row r="16" spans="1:25" ht="15" customHeight="1" x14ac:dyDescent="0.2">
      <c r="B16" s="34">
        <v>3</v>
      </c>
      <c r="C16" s="424" t="s">
        <v>85</v>
      </c>
      <c r="D16" s="425"/>
      <c r="E16" s="128"/>
      <c r="F16" s="121">
        <f>SUM('Final Account Report'!K69:L69)</f>
        <v>0</v>
      </c>
      <c r="G16" s="117">
        <f t="shared" si="1"/>
        <v>0</v>
      </c>
      <c r="H16" s="118">
        <f t="shared" si="0"/>
        <v>0</v>
      </c>
      <c r="I16" s="5"/>
      <c r="J16" s="156" t="s">
        <v>176</v>
      </c>
    </row>
    <row r="17" spans="1:13" ht="15" customHeight="1" x14ac:dyDescent="0.2">
      <c r="B17" s="34">
        <v>4</v>
      </c>
      <c r="C17" s="424" t="s">
        <v>11</v>
      </c>
      <c r="D17" s="425"/>
      <c r="E17" s="128">
        <v>51750</v>
      </c>
      <c r="F17" s="121">
        <f>SUM('Final Account Report'!K78:L78)</f>
        <v>51750</v>
      </c>
      <c r="G17" s="117">
        <f t="shared" si="1"/>
        <v>0</v>
      </c>
      <c r="H17" s="118">
        <f t="shared" si="0"/>
        <v>0</v>
      </c>
      <c r="I17" s="5"/>
      <c r="J17" s="156" t="s">
        <v>176</v>
      </c>
    </row>
    <row r="18" spans="1:13" ht="15" customHeight="1" x14ac:dyDescent="0.2">
      <c r="B18" s="34">
        <v>5</v>
      </c>
      <c r="C18" s="424" t="s">
        <v>20</v>
      </c>
      <c r="D18" s="425"/>
      <c r="E18" s="128">
        <v>354</v>
      </c>
      <c r="F18" s="121">
        <v>0</v>
      </c>
      <c r="G18" s="117">
        <f t="shared" si="1"/>
        <v>-354</v>
      </c>
      <c r="H18" s="118">
        <f t="shared" si="0"/>
        <v>-1</v>
      </c>
      <c r="I18" s="5"/>
      <c r="J18" s="156" t="s">
        <v>176</v>
      </c>
    </row>
    <row r="19" spans="1:13" ht="15" customHeight="1" x14ac:dyDescent="0.2">
      <c r="B19" s="34">
        <v>6</v>
      </c>
      <c r="C19" s="424" t="s">
        <v>87</v>
      </c>
      <c r="D19" s="425"/>
      <c r="E19" s="128">
        <v>97139.15</v>
      </c>
      <c r="F19" s="121">
        <v>0</v>
      </c>
      <c r="G19" s="117">
        <f t="shared" si="1"/>
        <v>-97139.15</v>
      </c>
      <c r="H19" s="118">
        <f t="shared" si="0"/>
        <v>-1</v>
      </c>
      <c r="I19" s="5"/>
      <c r="J19" s="156" t="s">
        <v>176</v>
      </c>
    </row>
    <row r="20" spans="1:13" ht="15" customHeight="1" x14ac:dyDescent="0.2">
      <c r="B20" s="34">
        <v>7</v>
      </c>
      <c r="C20" s="424" t="s">
        <v>199</v>
      </c>
      <c r="D20" s="425"/>
      <c r="E20" s="128">
        <v>42787.5</v>
      </c>
      <c r="F20" s="121">
        <v>0</v>
      </c>
      <c r="G20" s="117">
        <f t="shared" ref="G20" si="2">F20-E20</f>
        <v>-42787.5</v>
      </c>
      <c r="H20" s="118">
        <f t="shared" ref="H20" si="3">IF(E20,G20/E20,0)</f>
        <v>-1</v>
      </c>
      <c r="I20" s="5"/>
      <c r="J20" s="156" t="s">
        <v>176</v>
      </c>
    </row>
    <row r="21" spans="1:13" ht="15" customHeight="1" x14ac:dyDescent="0.2">
      <c r="B21" s="34">
        <v>8</v>
      </c>
      <c r="C21" s="424" t="s">
        <v>117</v>
      </c>
      <c r="D21" s="425"/>
      <c r="E21" s="128"/>
      <c r="F21" s="121">
        <f>SUM('Final Account Report'!K83:L83)</f>
        <v>0</v>
      </c>
      <c r="G21" s="117">
        <f t="shared" si="1"/>
        <v>0</v>
      </c>
      <c r="H21" s="118">
        <f t="shared" si="0"/>
        <v>0</v>
      </c>
      <c r="I21" s="5"/>
      <c r="J21" s="156" t="s">
        <v>176</v>
      </c>
    </row>
    <row r="22" spans="1:13" ht="15" customHeight="1" x14ac:dyDescent="0.2">
      <c r="B22" s="34">
        <v>9</v>
      </c>
      <c r="C22" s="424" t="s">
        <v>200</v>
      </c>
      <c r="D22" s="425"/>
      <c r="E22" s="117">
        <f>SUM(E14:E20)</f>
        <v>1127780.6499999999</v>
      </c>
      <c r="F22" s="121">
        <f>SUM('Final Account Report'!K85:L85)</f>
        <v>1005000</v>
      </c>
      <c r="G22" s="117">
        <f t="shared" ref="G22" si="4">E22-F22</f>
        <v>122780.64999999991</v>
      </c>
      <c r="H22" s="118">
        <f t="shared" si="0"/>
        <v>0.10886926460389254</v>
      </c>
      <c r="I22" s="5"/>
    </row>
    <row r="23" spans="1:13" ht="15" customHeight="1" x14ac:dyDescent="0.2">
      <c r="B23" s="169">
        <v>10</v>
      </c>
      <c r="C23" s="170" t="s">
        <v>191</v>
      </c>
      <c r="D23" s="171"/>
      <c r="E23" s="146">
        <v>135476.64000000001</v>
      </c>
      <c r="F23" s="172">
        <f>SUM('Final Account Report'!K87:L87)</f>
        <v>118901.25000000001</v>
      </c>
      <c r="G23" s="173">
        <f t="shared" ref="G23:G25" si="5">F23-E23</f>
        <v>-16575.39</v>
      </c>
      <c r="H23" s="174">
        <f t="shared" si="0"/>
        <v>-0.12234869421030813</v>
      </c>
      <c r="I23" s="5"/>
    </row>
    <row r="24" spans="1:13" ht="15" customHeight="1" x14ac:dyDescent="0.2">
      <c r="B24" s="169">
        <v>11</v>
      </c>
      <c r="C24" s="170" t="s">
        <v>192</v>
      </c>
      <c r="D24" s="171"/>
      <c r="E24" s="146">
        <v>16675</v>
      </c>
      <c r="F24" s="172">
        <f>SUM('Final Account Report'!K88:L88)</f>
        <v>16675</v>
      </c>
      <c r="G24" s="173">
        <f t="shared" si="5"/>
        <v>0</v>
      </c>
      <c r="H24" s="174">
        <f t="shared" si="0"/>
        <v>0</v>
      </c>
      <c r="I24" s="5"/>
    </row>
    <row r="25" spans="1:13" ht="15" customHeight="1" x14ac:dyDescent="0.2">
      <c r="B25" s="169">
        <v>12</v>
      </c>
      <c r="C25" s="424" t="s">
        <v>193</v>
      </c>
      <c r="D25" s="448"/>
      <c r="E25" s="146">
        <v>0</v>
      </c>
      <c r="F25" s="172">
        <f>SUM('Final Account Report'!K89:L90)</f>
        <v>0</v>
      </c>
      <c r="G25" s="173">
        <f t="shared" si="5"/>
        <v>0</v>
      </c>
      <c r="H25" s="174">
        <f t="shared" si="0"/>
        <v>0</v>
      </c>
      <c r="I25" s="5"/>
    </row>
    <row r="26" spans="1:13" ht="15" customHeight="1" x14ac:dyDescent="0.2">
      <c r="B26" s="169">
        <v>13</v>
      </c>
      <c r="C26" s="449" t="s">
        <v>201</v>
      </c>
      <c r="D26" s="448"/>
      <c r="E26" s="175">
        <f>SUM(E22:E25)</f>
        <v>1279932.29</v>
      </c>
      <c r="F26" s="176">
        <f>SUM(F22:F25)</f>
        <v>1140576.25</v>
      </c>
      <c r="G26" s="177">
        <f>F26-E26</f>
        <v>-139356.04000000004</v>
      </c>
      <c r="H26" s="174">
        <f t="shared" si="0"/>
        <v>-0.10887766570839465</v>
      </c>
      <c r="I26" s="5"/>
    </row>
    <row r="27" spans="1:13" ht="15" customHeight="1" x14ac:dyDescent="0.2">
      <c r="B27" s="165"/>
      <c r="C27" s="166"/>
      <c r="D27" s="166"/>
      <c r="E27" s="167"/>
      <c r="F27" s="167"/>
      <c r="G27" s="167"/>
      <c r="H27" s="168"/>
      <c r="I27" s="5"/>
    </row>
    <row r="28" spans="1:13" s="1" customFormat="1" ht="6.75" customHeight="1" thickBot="1" x14ac:dyDescent="0.25">
      <c r="B28" s="35"/>
      <c r="C28" s="423"/>
      <c r="D28" s="423"/>
      <c r="E28" s="36"/>
      <c r="F28" s="36"/>
      <c r="G28" s="36"/>
      <c r="H28" s="36"/>
      <c r="I28" s="5"/>
      <c r="J28" s="9"/>
      <c r="K28" s="2"/>
      <c r="L28" s="2"/>
      <c r="M28" s="2"/>
    </row>
    <row r="29" spans="1:13" ht="15" customHeight="1" x14ac:dyDescent="0.2">
      <c r="B29" s="419" t="s">
        <v>45</v>
      </c>
      <c r="C29" s="420"/>
      <c r="D29" s="420"/>
      <c r="E29" s="420"/>
      <c r="F29" s="420"/>
      <c r="G29" s="420"/>
      <c r="H29" s="420"/>
      <c r="I29" s="5"/>
    </row>
    <row r="30" spans="1:13" s="16" customFormat="1" ht="12.6" customHeight="1" x14ac:dyDescent="0.2">
      <c r="B30" s="440" t="s">
        <v>42</v>
      </c>
      <c r="C30" s="426" t="s">
        <v>43</v>
      </c>
      <c r="D30" s="421"/>
      <c r="E30" s="421" t="s">
        <v>122</v>
      </c>
      <c r="F30" s="426" t="s">
        <v>82</v>
      </c>
      <c r="G30" s="428" t="s">
        <v>108</v>
      </c>
      <c r="H30" s="429"/>
      <c r="I30" s="32"/>
      <c r="J30" s="19"/>
      <c r="K30" s="18"/>
      <c r="L30" s="18"/>
      <c r="M30" s="18"/>
    </row>
    <row r="31" spans="1:13" s="8" customFormat="1" ht="29.1" customHeight="1" x14ac:dyDescent="0.2">
      <c r="A31" s="6"/>
      <c r="B31" s="441"/>
      <c r="C31" s="427"/>
      <c r="D31" s="422"/>
      <c r="E31" s="422"/>
      <c r="F31" s="427"/>
      <c r="G31" s="119" t="s">
        <v>61</v>
      </c>
      <c r="H31" s="116" t="s">
        <v>10</v>
      </c>
      <c r="I31" s="7"/>
    </row>
    <row r="32" spans="1:13" ht="15" customHeight="1" x14ac:dyDescent="0.2">
      <c r="B32" s="34">
        <v>1</v>
      </c>
      <c r="C32" s="424" t="s">
        <v>46</v>
      </c>
      <c r="D32" s="425"/>
      <c r="E32" s="45">
        <v>4</v>
      </c>
      <c r="F32" s="122">
        <f>SUM('Final Account Report'!K28:L28)</f>
        <v>4</v>
      </c>
      <c r="G32" s="120">
        <f>F32-E32</f>
        <v>0</v>
      </c>
      <c r="H32" s="118">
        <f t="shared" ref="H32" si="6">IF(E32,G32/E32,0)</f>
        <v>0</v>
      </c>
      <c r="I32" s="5"/>
      <c r="J32" s="156" t="s">
        <v>175</v>
      </c>
    </row>
    <row r="33" spans="2:10" ht="6.75" customHeight="1" thickBot="1" x14ac:dyDescent="0.25">
      <c r="B33" s="11"/>
      <c r="C33" s="12"/>
      <c r="D33" s="12"/>
      <c r="E33" s="13"/>
      <c r="F33" s="13"/>
      <c r="G33" s="13"/>
      <c r="H33" s="13"/>
      <c r="I33" s="5"/>
    </row>
    <row r="34" spans="2:10" ht="6.75" customHeight="1" x14ac:dyDescent="0.2">
      <c r="B34" s="37"/>
      <c r="C34" s="38"/>
      <c r="D34" s="38"/>
      <c r="E34" s="39"/>
      <c r="F34" s="39"/>
      <c r="G34" s="39"/>
      <c r="H34" s="39"/>
      <c r="I34" s="5"/>
    </row>
    <row r="35" spans="2:10" x14ac:dyDescent="0.2">
      <c r="B35" s="11" t="s">
        <v>41</v>
      </c>
      <c r="C35" s="12"/>
      <c r="D35" s="12"/>
      <c r="E35" s="13"/>
      <c r="F35" s="13"/>
      <c r="G35" s="13"/>
      <c r="H35" s="13"/>
      <c r="I35" s="5"/>
    </row>
    <row r="36" spans="2:10" ht="30" customHeight="1" x14ac:dyDescent="0.2">
      <c r="B36" s="435" t="s">
        <v>128</v>
      </c>
      <c r="C36" s="211"/>
      <c r="D36" s="211"/>
      <c r="E36" s="211"/>
      <c r="F36" s="211"/>
      <c r="G36" s="211"/>
      <c r="H36" s="211"/>
      <c r="I36" s="5"/>
    </row>
    <row r="37" spans="2:10" ht="15" customHeight="1" x14ac:dyDescent="0.2">
      <c r="B37" s="436"/>
      <c r="C37" s="437"/>
      <c r="D37" s="437"/>
      <c r="E37" s="437"/>
      <c r="F37" s="437"/>
      <c r="G37" s="437"/>
      <c r="H37" s="437"/>
      <c r="I37" s="5"/>
      <c r="J37" s="156" t="s">
        <v>181</v>
      </c>
    </row>
    <row r="38" spans="2:10" ht="15" customHeight="1" x14ac:dyDescent="0.2">
      <c r="B38" s="436"/>
      <c r="C38" s="437"/>
      <c r="D38" s="437"/>
      <c r="E38" s="437"/>
      <c r="F38" s="437"/>
      <c r="G38" s="437"/>
      <c r="H38" s="437"/>
      <c r="I38" s="5"/>
    </row>
    <row r="39" spans="2:10" ht="15" customHeight="1" x14ac:dyDescent="0.2">
      <c r="B39" s="436"/>
      <c r="C39" s="437"/>
      <c r="D39" s="437"/>
      <c r="E39" s="437"/>
      <c r="F39" s="437"/>
      <c r="G39" s="437"/>
      <c r="H39" s="437"/>
      <c r="I39" s="5"/>
    </row>
    <row r="40" spans="2:10" ht="15" customHeight="1" x14ac:dyDescent="0.2">
      <c r="B40" s="436"/>
      <c r="C40" s="437"/>
      <c r="D40" s="437"/>
      <c r="E40" s="437"/>
      <c r="F40" s="437"/>
      <c r="G40" s="437"/>
      <c r="H40" s="437"/>
      <c r="I40" s="5"/>
    </row>
    <row r="41" spans="2:10" ht="15" customHeight="1" x14ac:dyDescent="0.2">
      <c r="B41" s="436"/>
      <c r="C41" s="437"/>
      <c r="D41" s="437"/>
      <c r="E41" s="437"/>
      <c r="F41" s="437"/>
      <c r="G41" s="437"/>
      <c r="H41" s="437"/>
      <c r="I41" s="5"/>
    </row>
    <row r="42" spans="2:10" ht="15" customHeight="1" x14ac:dyDescent="0.2">
      <c r="B42" s="436"/>
      <c r="C42" s="437"/>
      <c r="D42" s="437"/>
      <c r="E42" s="437"/>
      <c r="F42" s="437"/>
      <c r="G42" s="437"/>
      <c r="H42" s="437"/>
      <c r="I42" s="5"/>
    </row>
    <row r="43" spans="2:10" ht="15" customHeight="1" x14ac:dyDescent="0.2">
      <c r="B43" s="436"/>
      <c r="C43" s="437"/>
      <c r="D43" s="437"/>
      <c r="E43" s="437"/>
      <c r="F43" s="437"/>
      <c r="G43" s="437"/>
      <c r="H43" s="437"/>
      <c r="I43" s="5"/>
    </row>
    <row r="44" spans="2:10" ht="15" customHeight="1" x14ac:dyDescent="0.2">
      <c r="B44" s="436"/>
      <c r="C44" s="437"/>
      <c r="D44" s="437"/>
      <c r="E44" s="437"/>
      <c r="F44" s="437"/>
      <c r="G44" s="437"/>
      <c r="H44" s="437"/>
      <c r="I44" s="5"/>
    </row>
    <row r="45" spans="2:10" ht="15" customHeight="1" x14ac:dyDescent="0.2">
      <c r="B45" s="436"/>
      <c r="C45" s="437"/>
      <c r="D45" s="437"/>
      <c r="E45" s="437"/>
      <c r="F45" s="437"/>
      <c r="G45" s="437"/>
      <c r="H45" s="437"/>
      <c r="I45" s="5"/>
    </row>
    <row r="46" spans="2:10" ht="15" customHeight="1" x14ac:dyDescent="0.2">
      <c r="B46" s="436"/>
      <c r="C46" s="437"/>
      <c r="D46" s="437"/>
      <c r="E46" s="437"/>
      <c r="F46" s="437"/>
      <c r="G46" s="437"/>
      <c r="H46" s="437"/>
      <c r="I46" s="5"/>
    </row>
    <row r="47" spans="2:10" ht="15" customHeight="1" x14ac:dyDescent="0.2">
      <c r="B47" s="436"/>
      <c r="C47" s="437"/>
      <c r="D47" s="437"/>
      <c r="E47" s="437"/>
      <c r="F47" s="437"/>
      <c r="G47" s="437"/>
      <c r="H47" s="437"/>
      <c r="I47" s="5"/>
    </row>
    <row r="48" spans="2:10" ht="15" customHeight="1" x14ac:dyDescent="0.2">
      <c r="B48" s="436"/>
      <c r="C48" s="437"/>
      <c r="D48" s="437"/>
      <c r="E48" s="437"/>
      <c r="F48" s="437"/>
      <c r="G48" s="437"/>
      <c r="H48" s="437"/>
      <c r="I48" s="5"/>
    </row>
    <row r="49" spans="1:13" s="1" customFormat="1" ht="15.75" customHeight="1" thickBot="1" x14ac:dyDescent="0.25">
      <c r="B49" s="438"/>
      <c r="C49" s="439"/>
      <c r="D49" s="439"/>
      <c r="E49" s="439"/>
      <c r="F49" s="439"/>
      <c r="G49" s="439"/>
      <c r="H49" s="439"/>
      <c r="I49" s="5"/>
      <c r="J49" s="9"/>
      <c r="K49" s="2"/>
      <c r="L49" s="2"/>
      <c r="M49" s="2"/>
    </row>
    <row r="50" spans="1:13" ht="6.75" customHeight="1" thickBot="1" x14ac:dyDescent="0.25">
      <c r="B50" s="14"/>
      <c r="C50" s="15"/>
      <c r="D50" s="15"/>
      <c r="E50" s="15"/>
      <c r="F50" s="15"/>
      <c r="G50" s="15"/>
      <c r="H50" s="15"/>
    </row>
    <row r="51" spans="1:13" s="20" customFormat="1" ht="15" customHeight="1" x14ac:dyDescent="0.2">
      <c r="A51" s="16"/>
      <c r="B51" s="17" t="s">
        <v>2</v>
      </c>
      <c r="C51" s="446" t="s">
        <v>3</v>
      </c>
      <c r="D51" s="420"/>
      <c r="E51" s="447"/>
      <c r="F51" s="112" t="s">
        <v>32</v>
      </c>
      <c r="G51" s="444" t="s">
        <v>33</v>
      </c>
      <c r="H51" s="445"/>
      <c r="I51" s="18"/>
      <c r="J51" s="19"/>
      <c r="K51" s="19"/>
      <c r="L51" s="19"/>
      <c r="M51" s="19"/>
    </row>
    <row r="52" spans="1:13" x14ac:dyDescent="0.2">
      <c r="B52" s="129"/>
      <c r="C52" s="432"/>
      <c r="D52" s="433"/>
      <c r="E52" s="434"/>
      <c r="F52" s="130" t="s">
        <v>182</v>
      </c>
      <c r="G52" s="442" t="s">
        <v>173</v>
      </c>
      <c r="H52" s="443"/>
    </row>
    <row r="53" spans="1:13" x14ac:dyDescent="0.2">
      <c r="B53" s="129"/>
      <c r="C53" s="432"/>
      <c r="D53" s="433"/>
      <c r="E53" s="434"/>
      <c r="F53" s="130"/>
      <c r="G53" s="442"/>
      <c r="H53" s="443"/>
    </row>
    <row r="54" spans="1:13" ht="6.75" customHeight="1" x14ac:dyDescent="0.2">
      <c r="B54" s="2"/>
      <c r="C54" s="2"/>
      <c r="D54" s="2"/>
      <c r="E54" s="2"/>
      <c r="F54" s="2"/>
      <c r="G54" s="2"/>
      <c r="H54" s="2"/>
    </row>
  </sheetData>
  <sheetProtection algorithmName="SHA-512" hashValue="H0rMjiDsnLx9gP+wwFYy19ucPNXqCC/b1FM2P2euOA/fdA6J1b9xgfDG9IBodq7/7GRYKoqlOnR98fPJ2cKGbQ==" saltValue="YDHCb9YEvJ4piwkMqPRbpQ==" spinCount="100000" sheet="1" selectLockedCells="1"/>
  <mergeCells count="41">
    <mergeCell ref="C25:D25"/>
    <mergeCell ref="C26:D26"/>
    <mergeCell ref="B3:H5"/>
    <mergeCell ref="C19:D19"/>
    <mergeCell ref="C18:D18"/>
    <mergeCell ref="C17:D17"/>
    <mergeCell ref="C16:D16"/>
    <mergeCell ref="D7:H7"/>
    <mergeCell ref="B12:B13"/>
    <mergeCell ref="B10:H10"/>
    <mergeCell ref="B11:H11"/>
    <mergeCell ref="C52:E52"/>
    <mergeCell ref="C53:E53"/>
    <mergeCell ref="B36:H36"/>
    <mergeCell ref="B37:H49"/>
    <mergeCell ref="F30:F31"/>
    <mergeCell ref="G30:H30"/>
    <mergeCell ref="B30:B31"/>
    <mergeCell ref="C30:D31"/>
    <mergeCell ref="E30:E31"/>
    <mergeCell ref="G53:H53"/>
    <mergeCell ref="G52:H52"/>
    <mergeCell ref="G51:H51"/>
    <mergeCell ref="C32:D32"/>
    <mergeCell ref="C51:E51"/>
    <mergeCell ref="M6:R6"/>
    <mergeCell ref="J7:Y7"/>
    <mergeCell ref="J9:Y9"/>
    <mergeCell ref="B29:H29"/>
    <mergeCell ref="E12:E13"/>
    <mergeCell ref="C28:D28"/>
    <mergeCell ref="C22:D22"/>
    <mergeCell ref="C12:D13"/>
    <mergeCell ref="F12:F13"/>
    <mergeCell ref="G12:H12"/>
    <mergeCell ref="C15:D15"/>
    <mergeCell ref="C14:D14"/>
    <mergeCell ref="C21:D21"/>
    <mergeCell ref="B9:C9"/>
    <mergeCell ref="D9:H9"/>
    <mergeCell ref="C20:D20"/>
  </mergeCells>
  <pageMargins left="0" right="0" top="0" bottom="0" header="0" footer="0"/>
  <pageSetup paperSize="8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Final Account Report</vt:lpstr>
      <vt:lpstr>PCD Summary</vt:lpstr>
      <vt:lpstr>Expenditure Profile</vt:lpstr>
      <vt:lpstr>Comparison</vt:lpstr>
      <vt:lpstr>Comparison!Print_Area</vt:lpstr>
      <vt:lpstr>'Expenditure Profile'!Print_Area</vt:lpstr>
      <vt:lpstr>'Final Account Report'!Print_Area</vt:lpstr>
      <vt:lpstr>'PCD Summary'!Print_Area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Kelly</dc:creator>
  <cp:lastModifiedBy>Ollie Fallon</cp:lastModifiedBy>
  <cp:lastPrinted>2022-11-23T15:31:32Z</cp:lastPrinted>
  <dcterms:created xsi:type="dcterms:W3CDTF">2018-09-18T07:45:14Z</dcterms:created>
  <dcterms:modified xsi:type="dcterms:W3CDTF">2023-02-13T16:22:32Z</dcterms:modified>
</cp:coreProperties>
</file>