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Band 1 - Blank\PH3_Preliminary Design\"/>
    </mc:Choice>
  </mc:AlternateContent>
  <bookViews>
    <workbookView xWindow="0" yWindow="0" windowWidth="28800" windowHeight="12300"/>
  </bookViews>
  <sheets>
    <sheet name="Cost Estimate" sheetId="1" r:id="rId1"/>
    <sheet name="PCD Summary" sheetId="10" r:id="rId2"/>
    <sheet name="Assumptions" sheetId="4" r:id="rId3"/>
    <sheet name="Expenditure Profile" sheetId="6" r:id="rId4"/>
    <sheet name="Estimate Comparisons" sheetId="9" r:id="rId5"/>
    <sheet name="Calc Sheet" sheetId="11" r:id="rId6"/>
  </sheets>
  <definedNames>
    <definedName name="_xlnm.Print_Area" localSheetId="2">Assumptions!$B$1:$T$75</definedName>
    <definedName name="_xlnm.Print_Area" localSheetId="0">'Cost Estimate'!$B$1:$M$79</definedName>
    <definedName name="_xlnm.Print_Area" localSheetId="4">'Estimate Comparisons'!$B$1:$M$54</definedName>
    <definedName name="_xlnm.Print_Area" localSheetId="3">'Expenditure Profile'!$B$1:$Q$65</definedName>
    <definedName name="_xlnm.Print_Area" localSheetId="1">'PCD Summary'!$A$1:$Z$38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4" i="1" l="1"/>
  <c r="I23" i="10" l="1"/>
  <c r="I22" i="10"/>
  <c r="K22" i="10" s="1"/>
  <c r="L22" i="10" s="1"/>
  <c r="I21" i="10"/>
  <c r="K21" i="10" s="1"/>
  <c r="L21" i="10" s="1"/>
  <c r="I20" i="10"/>
  <c r="K20" i="10" s="1"/>
  <c r="L20" i="10" s="1"/>
  <c r="K23" i="10" l="1"/>
  <c r="L23" i="10" s="1"/>
  <c r="E22" i="9" l="1"/>
  <c r="H25" i="9"/>
  <c r="G25" i="9"/>
  <c r="F31" i="11" l="1"/>
  <c r="F30" i="11"/>
  <c r="F29" i="11"/>
  <c r="F28" i="11"/>
  <c r="F27" i="11"/>
  <c r="F26" i="11"/>
  <c r="F25" i="11"/>
  <c r="F24" i="11"/>
  <c r="F23" i="11"/>
  <c r="C22" i="11"/>
  <c r="F22" i="11" s="1"/>
  <c r="F15" i="11"/>
  <c r="F17" i="11" s="1"/>
  <c r="C8" i="11"/>
  <c r="F8" i="11" s="1"/>
  <c r="C7" i="11"/>
  <c r="F7" i="11" s="1"/>
  <c r="C6" i="11"/>
  <c r="F6" i="11" s="1"/>
  <c r="F33" i="11" l="1"/>
  <c r="F10" i="11"/>
  <c r="F34" i="11"/>
  <c r="F35" i="11" s="1"/>
  <c r="K28" i="1"/>
  <c r="L14" i="10"/>
  <c r="L12" i="10"/>
  <c r="L10" i="10"/>
  <c r="D14" i="10"/>
  <c r="D12" i="10"/>
  <c r="D10" i="10"/>
  <c r="D8" i="10"/>
  <c r="K34" i="1"/>
  <c r="I17" i="10" s="1"/>
  <c r="K35" i="1"/>
  <c r="I18" i="10" s="1"/>
  <c r="K18" i="10" s="1"/>
  <c r="L18" i="10" s="1"/>
  <c r="K36" i="1"/>
  <c r="I19" i="10" s="1"/>
  <c r="K19" i="10" s="1"/>
  <c r="L19" i="10" s="1"/>
  <c r="K37" i="1"/>
  <c r="K38" i="1"/>
  <c r="K39" i="1"/>
  <c r="K40" i="1"/>
  <c r="E6" i="6"/>
  <c r="E8" i="6"/>
  <c r="G17" i="6"/>
  <c r="G18" i="6" s="1"/>
  <c r="G19" i="6" s="1"/>
  <c r="G20" i="6" s="1"/>
  <c r="G21" i="6" s="1"/>
  <c r="G22" i="6" s="1"/>
  <c r="G23" i="6" s="1"/>
  <c r="G24" i="6" s="1"/>
  <c r="G25" i="6" s="1"/>
  <c r="G26" i="6" s="1"/>
  <c r="G27" i="6" s="1"/>
  <c r="G28" i="6" s="1"/>
  <c r="G29" i="6" s="1"/>
  <c r="G30" i="6" s="1"/>
  <c r="G31" i="6" s="1"/>
  <c r="G32" i="6" s="1"/>
  <c r="E29" i="9"/>
  <c r="K17" i="10" l="1"/>
  <c r="L17" i="10" s="1"/>
  <c r="K33" i="1"/>
  <c r="E26" i="9"/>
  <c r="D9" i="9"/>
  <c r="D7" i="9"/>
  <c r="E15" i="4"/>
  <c r="E13" i="4"/>
  <c r="E11" i="4"/>
  <c r="E9" i="4"/>
  <c r="E7" i="4"/>
  <c r="K63" i="1" l="1"/>
  <c r="L31" i="10" s="1"/>
  <c r="K48" i="1" l="1"/>
  <c r="J29" i="1"/>
  <c r="K29" i="1" s="1"/>
  <c r="K30" i="1" s="1"/>
  <c r="I26" i="10" l="1"/>
  <c r="K26" i="10" s="1"/>
  <c r="L26" i="10" s="1"/>
  <c r="J44" i="1"/>
  <c r="K44" i="1" s="1"/>
  <c r="K49" i="1"/>
  <c r="I25" i="10" s="1"/>
  <c r="L25" i="10" s="1"/>
  <c r="F15" i="9"/>
  <c r="G31" i="9" l="1"/>
  <c r="H31" i="9" s="1"/>
  <c r="G15" i="9"/>
  <c r="H15" i="9" s="1"/>
  <c r="K45" i="1" l="1"/>
  <c r="I24" i="10" l="1"/>
  <c r="F17" i="9"/>
  <c r="G17" i="9" s="1"/>
  <c r="H17" i="9" s="1"/>
  <c r="K41" i="1"/>
  <c r="K24" i="10" l="1"/>
  <c r="L24" i="10" s="1"/>
  <c r="F16" i="9"/>
  <c r="G16" i="9" s="1"/>
  <c r="H16" i="9" s="1"/>
  <c r="J62" i="1"/>
  <c r="K62" i="1" s="1"/>
  <c r="F24" i="9" l="1"/>
  <c r="G24" i="9" s="1"/>
  <c r="H24" i="9" s="1"/>
  <c r="K52" i="1"/>
  <c r="F18" i="9"/>
  <c r="I27" i="10" l="1"/>
  <c r="J53" i="1"/>
  <c r="K53" i="1" s="1"/>
  <c r="I28" i="10" s="1"/>
  <c r="K28" i="10" s="1"/>
  <c r="L28" i="10" s="1"/>
  <c r="J54" i="1"/>
  <c r="K54" i="1" s="1"/>
  <c r="F19" i="9"/>
  <c r="G19" i="9" s="1"/>
  <c r="H19" i="9" s="1"/>
  <c r="G18" i="9"/>
  <c r="H18" i="9" s="1"/>
  <c r="I29" i="10" l="1"/>
  <c r="K29" i="10" s="1"/>
  <c r="L29" i="10" s="1"/>
  <c r="F21" i="9"/>
  <c r="G21" i="9" s="1"/>
  <c r="H21" i="9" s="1"/>
  <c r="K56" i="1"/>
  <c r="J61" i="1" s="1"/>
  <c r="K27" i="10"/>
  <c r="L27" i="10" s="1"/>
  <c r="F20" i="9"/>
  <c r="G20" i="9" s="1"/>
  <c r="H20" i="9" s="1"/>
  <c r="I30" i="10" l="1"/>
  <c r="L33" i="10"/>
  <c r="K61" i="1"/>
  <c r="K59" i="1"/>
  <c r="K66" i="1" l="1"/>
  <c r="E10" i="6" s="1"/>
  <c r="F22" i="9"/>
  <c r="G22" i="9" s="1"/>
  <c r="F23" i="9"/>
  <c r="G23" i="9" s="1"/>
  <c r="H23" i="9" s="1"/>
  <c r="H22" i="9" l="1"/>
  <c r="F26" i="9"/>
  <c r="G26" i="9" s="1"/>
  <c r="H26" i="9"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J61"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62"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63"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<sst xmlns="http://schemas.openxmlformats.org/spreadsheetml/2006/main" count="280" uniqueCount="168">
  <si>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</si>
  <si>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</si>
  <si>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</si>
  <si>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</si>
  <si>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</si>
  <si>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</si>
  <si>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</si>
  <si>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</si>
  <si>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</si>
  <si>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</si>
  <si>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</si>
  <si>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</si>
  <si>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</si>
  <si>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</si>
  <si>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 xml:space="preserve">Preparation and Administration Costs </t>
  </si>
  <si>
    <t xml:space="preserve">Project Information </t>
  </si>
  <si>
    <t>Location:</t>
  </si>
  <si>
    <t xml:space="preserve">NOTE: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</si>
  <si>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</si>
  <si>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</si>
  <si>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</si>
  <si>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</si>
  <si>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</si>
  <si>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</si>
  <si>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</si>
  <si>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</si>
  <si>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</si>
  <si>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</si>
  <si>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</si>
  <si>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</si>
  <si>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</si>
  <si>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</si>
  <si>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</si>
  <si>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</si>
  <si>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</si>
  <si>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</si>
  <si>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</si>
  <si>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Sub-Total A - Construction Costs</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</si>
  <si>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</si>
  <si>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</si>
  <si>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</si>
  <si>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</si>
  <si>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</si>
  <si>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</si>
  <si>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</si>
  <si>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</si>
  <si>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</si>
  <si>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Preliminary Cost Estimate Template </t>
  </si>
  <si>
    <t xml:space="preserve">Preparation and Administration </t>
  </si>
  <si>
    <t xml:space="preserve">Unit </t>
  </si>
  <si>
    <t>Total (€)</t>
  </si>
  <si>
    <t xml:space="preserve">Sub-Total D - Land and Property Costs </t>
  </si>
  <si>
    <t>Sub-Total E - Adjustments</t>
  </si>
  <si>
    <t>Rev</t>
  </si>
  <si>
    <t xml:space="preserve">Total Preliminary Cost Estimate Exclusive of VAT </t>
  </si>
  <si>
    <t xml:space="preserve">Total Preliminary Cost Estimate Inclusive of VAT </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</si>
  <si>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</si>
  <si>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</si>
  <si>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</si>
  <si>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</si>
  <si>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</si>
  <si>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</si>
  <si>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</si>
  <si>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</si>
  <si>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</si>
  <si>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</si>
  <si>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</si>
  <si>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</si>
  <si>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</si>
  <si>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</si>
  <si>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</si>
  <si>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Sub-Total B - Preparation and Administration Costs</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</si>
  <si>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</si>
  <si>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</si>
  <si>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Project / Contract Code:</t>
  </si>
  <si>
    <t xml:space="preserve">Other Relevant Project Information: </t>
  </si>
  <si>
    <t>Estimate Comparisons</t>
  </si>
  <si>
    <t xml:space="preserve">Project / Contract Code: </t>
  </si>
  <si>
    <t>Preliminary Cost Estimate</t>
  </si>
  <si>
    <t xml:space="preserve">https://www.revenue.ie/en/vat/vat-on-property-and-construction/vat-and-the-supply-of-property/index.aspx </t>
  </si>
  <si>
    <t xml:space="preserve">Estimate Comparison </t>
  </si>
  <si>
    <r>
      <t xml:space="preserve">VAT </t>
    </r>
    <r>
      <rPr>
        <i/>
        <sz val="10"/>
        <rFont val="Lucida Sans"/>
        <family val="2"/>
      </rPr>
      <t>on Land and Property</t>
    </r>
  </si>
  <si>
    <t xml:space="preserve"> </t>
  </si>
  <si>
    <t>Preliminaries including site compound costs  (excluding traffic management) - % applied to base costs</t>
  </si>
  <si>
    <t xml:space="preserve">Prepared By (Individual/Organisation): </t>
  </si>
  <si>
    <t>Approving Authority:</t>
  </si>
  <si>
    <t>Select Previous Cost Estimate</t>
  </si>
  <si>
    <t>Total Cumulative Expenditure 
(€)</t>
  </si>
  <si>
    <t xml:space="preserve">Costs are considered to include allowances for overhead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</si>
  <si>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1 Projects the activity cost heads presented are indicative for a linear project, if the project being reported (undertaken/developed) is not a linear project, activity cost heads are to be discussed and agreed in writing with NTA prior to the production of the cost estimate.  </t>
  </si>
  <si>
    <t>Construction Costs</t>
  </si>
  <si>
    <t>Land &amp; Property Costs</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</si>
  <si>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</si>
  <si>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</si>
  <si>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</si>
  <si>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</si>
  <si>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</si>
  <si>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</si>
  <si>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</si>
  <si>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</si>
  <si>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</si>
  <si>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</si>
  <si>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</si>
  <si>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</si>
  <si>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</si>
  <si>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</si>
  <si>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</si>
  <si>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</si>
  <si>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</si>
  <si>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</si>
  <si>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</si>
  <si>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</si>
  <si>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</si>
  <si>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</si>
  <si>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</si>
  <si>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</si>
  <si>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rFont val="Lucida Sans"/>
        <family val="2"/>
      </rPr>
      <t>(Output From 004_B1_QRA_CMG)</t>
    </r>
  </si>
  <si>
    <r>
      <t xml:space="preserve">Add Contingency </t>
    </r>
    <r>
      <rPr>
        <i/>
        <sz val="10"/>
        <color theme="1"/>
        <rFont val="Lucida Sans"/>
        <family val="2"/>
      </rPr>
      <t>(001_B123_CC_CMG)</t>
    </r>
  </si>
  <si>
    <t>Description</t>
  </si>
  <si>
    <t>QTY</t>
  </si>
  <si>
    <t>Unit</t>
  </si>
  <si>
    <t>Rate</t>
  </si>
  <si>
    <t>Total</t>
  </si>
  <si>
    <t>Labour</t>
  </si>
  <si>
    <t xml:space="preserve">No VAT (13.5%) to be applied on SA direct labour costs </t>
  </si>
  <si>
    <t xml:space="preserve"> - Supervisor (2 months)</t>
  </si>
  <si>
    <t>day</t>
  </si>
  <si>
    <t xml:space="preserve"> - General operative - 5 number (2 months)</t>
  </si>
  <si>
    <t xml:space="preserve"> - Carpenter 2 number (1 months)</t>
  </si>
  <si>
    <t>Specialist Contractor (******** Utilities Limited)</t>
  </si>
  <si>
    <t>Public Lighting Works: -Supply &amp; Installation of * No. 8m Octagonal Public Lighting Columns -Supply &amp; Installation of * No. Fuse Units -Supply &amp; Installation of * No. Urbis Axia LED Lanterns -Supply &amp; Installation of * No. Photocell Units -Supply &amp; Install * No. Unmetered Micro Pillar -* No. ESB Unmetered Connection Fees and Applications Complete -Supply &amp; Install of PL Cable &amp; Accessories as required -Testing and Commissioning included</t>
  </si>
  <si>
    <t>item</t>
  </si>
  <si>
    <t>Materials</t>
  </si>
  <si>
    <t>SA to include VAT on materials at 23%</t>
  </si>
  <si>
    <t xml:space="preserve"> - Concrete</t>
  </si>
  <si>
    <t>m3</t>
  </si>
  <si>
    <t xml:space="preserve"> - Timber 100 x 50mm (110 no 4.8m lengths)</t>
  </si>
  <si>
    <t>no</t>
  </si>
  <si>
    <t xml:space="preserve"> - Mesh A142 - 110 sheets</t>
  </si>
  <si>
    <t xml:space="preserve"> - Kerbs</t>
  </si>
  <si>
    <t xml:space="preserve"> - Lean mix</t>
  </si>
  <si>
    <t xml:space="preserve"> - Nails</t>
  </si>
  <si>
    <t xml:space="preserve"> - Spray paint</t>
  </si>
  <si>
    <t xml:space="preserve"> - Ancillary hire tools</t>
  </si>
  <si>
    <t xml:space="preserve"> - PPE for staff (including signage)</t>
  </si>
  <si>
    <t xml:space="preserve"> - Portaloo hire for 2 months</t>
  </si>
  <si>
    <t>weeks</t>
  </si>
  <si>
    <t>SA to include for VAT (13.5%) on specialist works contractor</t>
  </si>
  <si>
    <t>Add VAT @ 13.5%</t>
  </si>
  <si>
    <t>Add VAT @ 23%</t>
  </si>
  <si>
    <t>Add VAT on Land (If Applicable)</t>
  </si>
  <si>
    <t>Guidance Notes (If works carried out by direct labour - Example below)</t>
  </si>
  <si>
    <t>Total Costs (Including VAT)</t>
  </si>
  <si>
    <t>** Figures are only illustrative ****</t>
  </si>
  <si>
    <t>Per Cent for Art Scheme
https://publicart.ie/main/commissioning/funding/per-cent-for-art-scheme/</t>
  </si>
  <si>
    <t>Per Cent for Art Scheme</t>
  </si>
  <si>
    <t>Sub-Total</t>
  </si>
  <si>
    <t>VAT %</t>
  </si>
  <si>
    <t>VAT Amount</t>
  </si>
  <si>
    <t>Total Incl. VAT</t>
  </si>
  <si>
    <t>Traffic Management</t>
  </si>
  <si>
    <t>Construction Costs (Main Contractor)</t>
  </si>
  <si>
    <t xml:space="preserve">Contingency Allowance </t>
  </si>
  <si>
    <t>Allowance for Arts (%)</t>
  </si>
  <si>
    <t>Sub-Total (Ex.VAT)</t>
  </si>
  <si>
    <t>Risk Allowance (QRA)</t>
  </si>
  <si>
    <t xml:space="preserve">Total Preliminary Cost Estimate (Including VAT) </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</si>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</sst>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7"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sz val="9"/>
      <color indexed="81"/>
      <name val="Tahoma"/>
      <family val="2"/>
    </font>
    <font>
      <b/>
      <sz val="9"/>
      <color indexed="81"/>
      <name val="Tahoma"/>
      <family val="2"/>
    </font>
    <font>
      <b/>
      <i/>
      <sz val="10"/>
      <color theme="1"/>
      <name val="Lucida Sans"/>
      <family val="2"/>
    </font>
    <font>
      <b/>
      <sz val="11"/>
      <color theme="1"/>
      <name val="Calibri"/>
      <family val="2"/>
      <scheme val="minor"/>
    </font>
    <font>
      <b/>
      <u/>
      <sz val="11"/>
      <color theme="1"/>
      <name val="Calibri"/>
      <family val="2"/>
      <scheme val="minor"/>
    </font>
    <font>
      <sz val="11"/>
      <color rgb="FF0070C0"/>
      <name val="Calibri"/>
      <family val="2"/>
      <scheme val="minor"/>
    </font>
    <font>
      <sz val="10"/>
      <color rgb="FF0070C0"/>
      <name val="Lucida Sans"/>
      <family val="2"/>
    </font>
    <font>
      <b/>
      <sz val="10"/>
      <color rgb="FF0070C0"/>
      <name val="Lucida Sans"/>
      <family val="2"/>
    </font>
    <font>
      <sz val="10"/>
      <color rgb="FF3333CC"/>
      <name val="Lucida Sans"/>
      <family val="2"/>
    </font>
    <font>
      <sz val="11"/>
      <color rgb="FF3333CC"/>
      <name val="Calibri"/>
      <family val="2"/>
      <scheme val="minor"/>
    </font>
    <font>
      <b/>
      <sz val="10"/>
      <color rgb="FF3333CC"/>
      <name val="Lucida Sans"/>
      <family val="2"/>
    </font>
    <font>
      <b/>
      <u/>
      <sz val="11"/>
      <color rgb="FF3333CC"/>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132">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style="thin">
        <color rgb="FF3C0A82"/>
      </left>
      <right style="thin">
        <color auto="1"/>
      </right>
      <top style="thin">
        <color rgb="FF3C0A82"/>
      </top>
      <bottom style="thin">
        <color rgb="FF3C0A82"/>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auto="1"/>
      </left>
      <right/>
      <top style="thin">
        <color rgb="FF3C0A82"/>
      </top>
      <bottom style="thin">
        <color rgb="FF3C0A82"/>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thin">
        <color rgb="FF3C0A82"/>
      </right>
      <top style="thin">
        <color rgb="FF3C0A82"/>
      </top>
      <bottom/>
      <diagonal/>
    </border>
    <border>
      <left/>
      <right style="thin">
        <color rgb="FF3C0A82"/>
      </right>
      <top/>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medium">
        <color rgb="FF3C0A82"/>
      </right>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top style="medium">
        <color rgb="FF3C0A82"/>
      </top>
      <bottom style="thin">
        <color rgb="FF3C0A82"/>
      </bottom>
      <diagonal/>
    </border>
    <border>
      <left/>
      <right style="medium">
        <color rgb="FF3C0A82"/>
      </right>
      <top style="thin">
        <color rgb="FF3C0A82"/>
      </top>
      <bottom style="thin">
        <color auto="1"/>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
      <left style="medium">
        <color rgb="FF3C0A82"/>
      </left>
      <right style="thin">
        <color rgb="FF3C0A82"/>
      </right>
      <top style="thin">
        <color rgb="FF3C0A82"/>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6">
    <xf numFmtId="0" fontId="0" fillId="0" borderId="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532">
    <xf numFmtId="0" fontId="0" fillId="0" borderId="0" xfId="0"/>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30" xfId="0" applyFont="1" applyFill="1" applyBorder="1" applyAlignment="1">
      <alignment vertical="center" wrapText="1"/>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3" xfId="0" applyFont="1" applyFill="1" applyBorder="1" applyAlignment="1">
      <alignment horizontal="center"/>
    </xf>
    <xf numFmtId="0" fontId="2" fillId="2" borderId="60" xfId="0" applyFont="1" applyFill="1" applyBorder="1" applyAlignment="1">
      <alignment horizontal="center"/>
    </xf>
    <xf numFmtId="0" fontId="2" fillId="2" borderId="75"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vertical="center" wrapText="1"/>
    </xf>
    <xf numFmtId="0" fontId="2" fillId="2" borderId="75" xfId="0" applyFont="1" applyFill="1" applyBorder="1" applyAlignment="1">
      <alignment vertical="center" wrapText="1"/>
    </xf>
    <xf numFmtId="0" fontId="2" fillId="2" borderId="61" xfId="0" applyFont="1" applyFill="1" applyBorder="1" applyAlignment="1">
      <alignment vertical="center" wrapText="1"/>
    </xf>
    <xf numFmtId="0" fontId="2" fillId="2" borderId="24" xfId="0" applyFont="1" applyFill="1" applyBorder="1" applyAlignment="1">
      <alignment horizontal="center"/>
    </xf>
    <xf numFmtId="0" fontId="3" fillId="0" borderId="48"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8"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4" xfId="0" applyFont="1" applyFill="1" applyBorder="1" applyAlignment="1">
      <alignment horizontal="center"/>
    </xf>
    <xf numFmtId="0" fontId="2" fillId="2" borderId="89" xfId="0" applyFont="1" applyFill="1" applyBorder="1" applyAlignment="1">
      <alignment horizontal="center"/>
    </xf>
    <xf numFmtId="0" fontId="2" fillId="2" borderId="90" xfId="0" applyFont="1" applyFill="1" applyBorder="1" applyAlignment="1">
      <alignment horizontal="center"/>
    </xf>
    <xf numFmtId="0" fontId="2" fillId="2" borderId="91" xfId="0" applyFont="1" applyFill="1" applyBorder="1" applyAlignment="1">
      <alignment horizontal="center"/>
    </xf>
    <xf numFmtId="0" fontId="9" fillId="4" borderId="72" xfId="0" applyFont="1" applyFill="1" applyBorder="1" applyAlignment="1">
      <alignment horizontal="center"/>
    </xf>
    <xf numFmtId="0" fontId="9" fillId="4" borderId="92" xfId="0" applyFont="1" applyFill="1" applyBorder="1" applyAlignment="1">
      <alignment horizontal="center"/>
    </xf>
    <xf numFmtId="0" fontId="3" fillId="0" borderId="15"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24" xfId="0" applyFont="1" applyFill="1" applyBorder="1" applyAlignment="1">
      <alignment horizontal="left"/>
    </xf>
    <xf numFmtId="0" fontId="2" fillId="2" borderId="43"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0" xfId="0" applyFont="1" applyFill="1" applyAlignment="1">
      <alignment vertical="center" wrapText="1"/>
    </xf>
    <xf numFmtId="0" fontId="2" fillId="2" borderId="15" xfId="0" applyFont="1" applyFill="1" applyBorder="1" applyAlignment="1">
      <alignment horizontal="center"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4" xfId="0" applyFont="1" applyFill="1" applyBorder="1" applyAlignment="1">
      <alignment vertical="center"/>
    </xf>
    <xf numFmtId="0" fontId="2" fillId="2" borderId="54"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1"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1" applyNumberFormat="1" applyFont="1" applyFill="1" applyBorder="1" applyAlignment="1" applyProtection="1">
      <alignment horizontal="center" vertical="center" wrapText="1"/>
    </xf>
    <xf numFmtId="0" fontId="2" fillId="2" borderId="20" xfId="0" applyFont="1" applyFill="1" applyBorder="1" applyAlignment="1">
      <alignment vertical="center"/>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1"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80" xfId="0" applyFont="1" applyFill="1" applyBorder="1" applyAlignment="1">
      <alignment vertical="center"/>
    </xf>
    <xf numFmtId="0" fontId="2" fillId="2" borderId="65"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2" fillId="2" borderId="1" xfId="0" applyFont="1" applyFill="1" applyBorder="1" applyAlignment="1">
      <alignment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165" fontId="2" fillId="2" borderId="75" xfId="0" applyNumberFormat="1" applyFont="1" applyFill="1" applyBorder="1" applyAlignment="1">
      <alignment vertical="center" wrapText="1"/>
    </xf>
    <xf numFmtId="165" fontId="2" fillId="2" borderId="61" xfId="0" applyNumberFormat="1" applyFont="1" applyFill="1" applyBorder="1" applyAlignment="1">
      <alignment vertical="center" wrapText="1"/>
    </xf>
    <xf numFmtId="0" fontId="9" fillId="4" borderId="62" xfId="0" applyFont="1" applyFill="1" applyBorder="1" applyAlignment="1">
      <alignment vertical="center"/>
    </xf>
    <xf numFmtId="166" fontId="2" fillId="3" borderId="15" xfId="0" applyNumberFormat="1" applyFont="1" applyFill="1" applyBorder="1" applyAlignment="1" applyProtection="1">
      <alignment horizontal="center" vertical="center"/>
      <protection locked="0"/>
    </xf>
    <xf numFmtId="0" fontId="7" fillId="2" borderId="0" xfId="0" applyFont="1" applyFill="1" applyAlignment="1">
      <alignment vertical="center" wrapText="1"/>
    </xf>
    <xf numFmtId="0" fontId="9" fillId="4" borderId="44"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4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9"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protection locked="0"/>
    </xf>
    <xf numFmtId="0" fontId="2" fillId="3" borderId="52" xfId="0" applyFont="1" applyFill="1" applyBorder="1" applyAlignment="1" applyProtection="1">
      <alignment horizontal="center"/>
      <protection locked="0"/>
    </xf>
    <xf numFmtId="14" fontId="2" fillId="3" borderId="53" xfId="0" applyNumberFormat="1" applyFont="1" applyFill="1" applyBorder="1" applyAlignment="1" applyProtection="1">
      <alignment horizontal="center"/>
      <protection locked="0"/>
    </xf>
    <xf numFmtId="9" fontId="0" fillId="0" borderId="49" xfId="1" applyFont="1" applyBorder="1" applyAlignment="1">
      <alignment horizontal="center" vertical="center"/>
    </xf>
    <xf numFmtId="0" fontId="2" fillId="2" borderId="27" xfId="0" applyFont="1" applyFill="1" applyBorder="1" applyAlignment="1">
      <alignment horizontal="center"/>
    </xf>
    <xf numFmtId="166" fontId="2" fillId="3" borderId="15" xfId="0" applyNumberFormat="1"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3" fillId="2" borderId="28" xfId="0" applyFont="1" applyFill="1" applyBorder="1" applyAlignment="1">
      <alignment horizontal="center" vertical="center" wrapText="1"/>
    </xf>
    <xf numFmtId="0" fontId="2" fillId="2" borderId="107" xfId="0" applyFont="1" applyFill="1" applyBorder="1" applyAlignment="1">
      <alignment vertical="center" wrapText="1"/>
    </xf>
    <xf numFmtId="0" fontId="2" fillId="2" borderId="108" xfId="0" applyFont="1" applyFill="1" applyBorder="1" applyAlignment="1">
      <alignment vertical="center" wrapText="1"/>
    </xf>
    <xf numFmtId="0" fontId="2" fillId="2" borderId="109" xfId="0" applyFont="1" applyFill="1" applyBorder="1" applyAlignment="1">
      <alignment vertical="center" wrapText="1"/>
    </xf>
    <xf numFmtId="0" fontId="3" fillId="2" borderId="110" xfId="0" applyFont="1" applyFill="1" applyBorder="1" applyAlignment="1">
      <alignment horizontal="right" vertical="center" wrapText="1"/>
    </xf>
    <xf numFmtId="0" fontId="9" fillId="4" borderId="111" xfId="0" applyFont="1" applyFill="1" applyBorder="1" applyAlignment="1">
      <alignment vertical="center"/>
    </xf>
    <xf numFmtId="0" fontId="9" fillId="4" borderId="111"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14" xfId="0" applyFont="1" applyFill="1" applyBorder="1" applyAlignment="1">
      <alignment vertical="center" wrapText="1"/>
    </xf>
    <xf numFmtId="0" fontId="2" fillId="2" borderId="111" xfId="0" applyFont="1" applyFill="1" applyBorder="1" applyAlignment="1">
      <alignment vertical="center" wrapText="1"/>
    </xf>
    <xf numFmtId="0" fontId="2" fillId="2" borderId="111" xfId="0" applyFont="1" applyFill="1" applyBorder="1" applyAlignment="1">
      <alignment vertical="center"/>
    </xf>
    <xf numFmtId="0" fontId="2" fillId="2" borderId="112" xfId="0" applyFont="1" applyFill="1" applyBorder="1" applyAlignment="1">
      <alignment vertical="center" wrapText="1"/>
    </xf>
    <xf numFmtId="0" fontId="2" fillId="2" borderId="115" xfId="0" applyFont="1" applyFill="1" applyBorder="1" applyAlignment="1">
      <alignment vertical="center" wrapText="1"/>
    </xf>
    <xf numFmtId="0" fontId="3" fillId="2" borderId="54"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3" borderId="54" xfId="0" applyFont="1" applyFill="1" applyBorder="1" applyAlignment="1" applyProtection="1">
      <alignment horizontal="center" vertical="center" wrapText="1"/>
      <protection locked="0"/>
    </xf>
    <xf numFmtId="166" fontId="2" fillId="3" borderId="15" xfId="0" applyNumberFormat="1" applyFont="1" applyFill="1" applyBorder="1" applyAlignment="1" applyProtection="1">
      <alignment vertical="center" wrapText="1"/>
      <protection locked="0"/>
    </xf>
    <xf numFmtId="0" fontId="0" fillId="0" borderId="0" xfId="0" applyAlignment="1">
      <alignment horizontal="center"/>
    </xf>
    <xf numFmtId="43" fontId="0" fillId="0" borderId="0" xfId="3" applyFont="1"/>
    <xf numFmtId="0" fontId="19" fillId="0" borderId="6" xfId="0" applyFont="1" applyBorder="1" applyAlignment="1">
      <alignment horizontal="center"/>
    </xf>
    <xf numFmtId="43" fontId="19" fillId="0" borderId="6" xfId="3" applyFont="1" applyBorder="1" applyAlignment="1">
      <alignment horizontal="center"/>
    </xf>
    <xf numFmtId="0" fontId="19" fillId="0" borderId="0" xfId="0" applyFont="1" applyAlignment="1">
      <alignment horizontal="center"/>
    </xf>
    <xf numFmtId="0" fontId="0" fillId="0" borderId="11" xfId="0" applyBorder="1" applyAlignment="1">
      <alignment horizontal="center"/>
    </xf>
    <xf numFmtId="0" fontId="0" fillId="0" borderId="118" xfId="0" applyBorder="1"/>
    <xf numFmtId="0" fontId="0" fillId="0" borderId="118" xfId="0" applyBorder="1" applyAlignment="1">
      <alignment horizontal="center"/>
    </xf>
    <xf numFmtId="43" fontId="0" fillId="0" borderId="0" xfId="3" applyFont="1" applyBorder="1"/>
    <xf numFmtId="43" fontId="0" fillId="0" borderId="118" xfId="3" applyFont="1" applyBorder="1"/>
    <xf numFmtId="0" fontId="20" fillId="0" borderId="0" xfId="0" applyFont="1"/>
    <xf numFmtId="0" fontId="19" fillId="0" borderId="119" xfId="0" applyFont="1" applyBorder="1"/>
    <xf numFmtId="0" fontId="0" fillId="0" borderId="119" xfId="0" applyBorder="1" applyAlignment="1">
      <alignment horizontal="center"/>
    </xf>
    <xf numFmtId="43" fontId="0" fillId="0" borderId="119" xfId="3" applyFont="1" applyBorder="1"/>
    <xf numFmtId="0" fontId="0" fillId="0" borderId="119" xfId="0" applyBorder="1"/>
    <xf numFmtId="43" fontId="18" fillId="0" borderId="118" xfId="3" applyFont="1" applyBorder="1"/>
    <xf numFmtId="43" fontId="18" fillId="0" borderId="119" xfId="3" applyFont="1" applyBorder="1"/>
    <xf numFmtId="0" fontId="0" fillId="0" borderId="119" xfId="0" applyBorder="1" applyAlignment="1">
      <alignment wrapText="1"/>
    </xf>
    <xf numFmtId="9" fontId="0" fillId="0" borderId="0" xfId="3" applyNumberFormat="1" applyFont="1" applyBorder="1"/>
    <xf numFmtId="43" fontId="20" fillId="0" borderId="0" xfId="0" applyNumberFormat="1" applyFont="1"/>
    <xf numFmtId="0" fontId="0" fillId="0" borderId="9" xfId="0" applyBorder="1" applyAlignment="1">
      <alignment horizontal="center"/>
    </xf>
    <xf numFmtId="0" fontId="0" fillId="0" borderId="7" xfId="0" applyBorder="1"/>
    <xf numFmtId="0" fontId="0" fillId="0" borderId="7" xfId="0" applyBorder="1" applyAlignment="1">
      <alignment horizontal="center"/>
    </xf>
    <xf numFmtId="43" fontId="0" fillId="0" borderId="7" xfId="3" applyFont="1" applyBorder="1"/>
    <xf numFmtId="43" fontId="0" fillId="0" borderId="12" xfId="3" applyFont="1" applyBorder="1"/>
    <xf numFmtId="0" fontId="21" fillId="2" borderId="0" xfId="0" applyFont="1" applyFill="1" applyAlignment="1">
      <alignment vertical="center" wrapText="1"/>
    </xf>
    <xf numFmtId="43" fontId="18" fillId="5" borderId="120" xfId="3" applyFont="1" applyFill="1" applyBorder="1"/>
    <xf numFmtId="43" fontId="18" fillId="5" borderId="121" xfId="3" applyFont="1" applyFill="1" applyBorder="1"/>
    <xf numFmtId="0" fontId="23" fillId="2" borderId="0" xfId="0" applyFont="1" applyFill="1" applyAlignment="1">
      <alignment vertical="center" wrapText="1"/>
    </xf>
    <xf numFmtId="0" fontId="25" fillId="2" borderId="0" xfId="0" applyFont="1" applyFill="1" applyAlignment="1">
      <alignment vertical="center" wrapText="1"/>
    </xf>
    <xf numFmtId="0" fontId="24" fillId="0" borderId="0" xfId="0" applyFont="1"/>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166" fontId="3" fillId="2" borderId="65" xfId="0" applyNumberFormat="1" applyFont="1" applyFill="1" applyBorder="1" applyAlignment="1">
      <alignment horizontal="center" vertical="center" wrapText="1"/>
    </xf>
    <xf numFmtId="166" fontId="3" fillId="2" borderId="113" xfId="0" applyNumberFormat="1" applyFont="1" applyFill="1" applyBorder="1" applyAlignment="1">
      <alignment horizontal="center" vertical="center" wrapText="1"/>
    </xf>
    <xf numFmtId="0" fontId="26" fillId="0" borderId="0" xfId="0" applyFont="1"/>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18" fillId="0" borderId="15" xfId="0" applyNumberFormat="1" applyFont="1" applyBorder="1" applyAlignment="1">
      <alignment horizontal="center" vertical="center"/>
    </xf>
    <xf numFmtId="0" fontId="21" fillId="2" borderId="0" xfId="0" applyFont="1" applyFill="1"/>
    <xf numFmtId="0" fontId="22" fillId="0" borderId="0" xfId="0" applyFont="1" applyAlignment="1">
      <alignment wrapText="1"/>
    </xf>
    <xf numFmtId="0" fontId="22" fillId="2" borderId="0" xfId="0" applyFont="1" applyFill="1"/>
    <xf numFmtId="0" fontId="21" fillId="0" borderId="0" xfId="0" applyFont="1"/>
    <xf numFmtId="0" fontId="2" fillId="0" borderId="125" xfId="0" applyFont="1" applyBorder="1" applyAlignment="1">
      <alignment horizontal="left" vertical="center" wrapText="1"/>
    </xf>
    <xf numFmtId="0" fontId="2" fillId="0" borderId="126" xfId="0" applyFont="1" applyBorder="1" applyAlignment="1">
      <alignment horizontal="left" vertical="center" wrapText="1"/>
    </xf>
    <xf numFmtId="0" fontId="2" fillId="0" borderId="127" xfId="0" applyFont="1" applyBorder="1" applyAlignment="1">
      <alignment horizontal="center" vertical="center"/>
    </xf>
    <xf numFmtId="0" fontId="2" fillId="0" borderId="6" xfId="0" applyFont="1" applyBorder="1" applyAlignment="1">
      <alignment horizontal="center" vertical="center"/>
    </xf>
    <xf numFmtId="0" fontId="26" fillId="0" borderId="0" xfId="0" applyFont="1" applyAlignment="1">
      <alignment horizontal="left"/>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15" xfId="0" applyFont="1" applyFill="1" applyBorder="1" applyAlignment="1">
      <alignment horizontal="left" vertical="center" wrapText="1"/>
    </xf>
    <xf numFmtId="0" fontId="3" fillId="2" borderId="6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13" xfId="0" applyFont="1" applyFill="1" applyBorder="1" applyAlignment="1">
      <alignment horizontal="center" vertical="center"/>
    </xf>
    <xf numFmtId="166" fontId="2" fillId="0" borderId="16" xfId="0" applyNumberFormat="1" applyFont="1" applyBorder="1" applyAlignment="1">
      <alignment vertical="center" wrapText="1"/>
    </xf>
    <xf numFmtId="0" fontId="9" fillId="4" borderId="111" xfId="0" applyFont="1" applyFill="1" applyBorder="1" applyAlignment="1">
      <alignment horizontal="center" vertical="center" wrapText="1"/>
    </xf>
    <xf numFmtId="0" fontId="9" fillId="4" borderId="111" xfId="0" applyFont="1" applyFill="1" applyBorder="1" applyAlignment="1">
      <alignment horizontal="center" vertical="center"/>
    </xf>
    <xf numFmtId="2" fontId="2" fillId="2" borderId="15" xfId="0" applyNumberFormat="1" applyFont="1" applyFill="1" applyBorder="1" applyAlignment="1">
      <alignment horizontal="left" vertical="center" wrapText="1"/>
    </xf>
    <xf numFmtId="43" fontId="4" fillId="0" borderId="16" xfId="3" applyFont="1" applyBorder="1" applyAlignment="1">
      <alignment vertical="center" wrapText="1"/>
    </xf>
    <xf numFmtId="43" fontId="4" fillId="0" borderId="16" xfId="3" applyFont="1" applyFill="1" applyBorder="1" applyAlignment="1">
      <alignment vertical="center" wrapText="1"/>
    </xf>
    <xf numFmtId="166" fontId="3" fillId="2" borderId="12" xfId="0" applyNumberFormat="1" applyFont="1" applyFill="1" applyBorder="1" applyAlignment="1">
      <alignment horizontal="center" vertical="center"/>
    </xf>
    <xf numFmtId="43" fontId="2" fillId="0" borderId="16" xfId="3" applyFont="1" applyFill="1" applyBorder="1" applyAlignment="1">
      <alignment vertical="center" wrapText="1"/>
    </xf>
    <xf numFmtId="166" fontId="4" fillId="0" borderId="16" xfId="0" applyNumberFormat="1" applyFont="1" applyBorder="1" applyAlignment="1">
      <alignment vertical="center" wrapText="1"/>
    </xf>
    <xf numFmtId="0" fontId="9" fillId="4" borderId="50" xfId="0" applyFont="1" applyFill="1" applyBorder="1" applyAlignment="1">
      <alignment horizontal="left" vertical="center"/>
    </xf>
    <xf numFmtId="0" fontId="9" fillId="4" borderId="51"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00" xfId="0" applyFont="1" applyFill="1" applyBorder="1" applyAlignment="1" applyProtection="1">
      <alignment horizontal="left" vertical="center"/>
      <protection locked="0"/>
    </xf>
    <xf numFmtId="0" fontId="2" fillId="2" borderId="80" xfId="0" applyFont="1" applyFill="1" applyBorder="1" applyAlignment="1">
      <alignment horizontal="left" vertical="center"/>
    </xf>
    <xf numFmtId="0" fontId="2" fillId="2" borderId="65" xfId="0" applyFont="1" applyFill="1" applyBorder="1" applyAlignment="1">
      <alignment horizontal="left" vertical="center"/>
    </xf>
    <xf numFmtId="0" fontId="2" fillId="2" borderId="14"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5"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2" fillId="2" borderId="48"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3" borderId="16" xfId="0" applyFont="1" applyFill="1" applyBorder="1" applyAlignment="1" applyProtection="1">
      <alignment horizontal="center" vertical="center"/>
      <protection locked="0"/>
    </xf>
    <xf numFmtId="0" fontId="2" fillId="3" borderId="65" xfId="0" applyFont="1" applyFill="1" applyBorder="1" applyAlignment="1" applyProtection="1">
      <alignment horizontal="center" vertical="center"/>
      <protection locked="0"/>
    </xf>
    <xf numFmtId="0" fontId="2" fillId="3" borderId="42" xfId="0" applyFont="1" applyFill="1" applyBorder="1" applyAlignment="1" applyProtection="1">
      <alignment horizontal="center" vertical="center"/>
      <protection locked="0"/>
    </xf>
    <xf numFmtId="14" fontId="2" fillId="3" borderId="16" xfId="0" applyNumberFormat="1" applyFont="1" applyFill="1" applyBorder="1" applyAlignment="1" applyProtection="1">
      <alignment horizontal="center" vertical="center"/>
      <protection locked="0"/>
    </xf>
    <xf numFmtId="49" fontId="2" fillId="3" borderId="16" xfId="0" applyNumberFormat="1" applyFont="1" applyFill="1" applyBorder="1" applyAlignment="1" applyProtection="1">
      <alignment horizontal="center" vertical="center"/>
      <protection locked="0"/>
    </xf>
    <xf numFmtId="49" fontId="2" fillId="3" borderId="65" xfId="0" applyNumberFormat="1" applyFont="1" applyFill="1" applyBorder="1" applyAlignment="1" applyProtection="1">
      <alignment horizontal="center" vertical="center"/>
      <protection locked="0"/>
    </xf>
    <xf numFmtId="49" fontId="2" fillId="3" borderId="42" xfId="0" applyNumberFormat="1" applyFont="1" applyFill="1" applyBorder="1" applyAlignment="1" applyProtection="1">
      <alignment horizontal="center" vertical="center"/>
      <protection locked="0"/>
    </xf>
    <xf numFmtId="0" fontId="2" fillId="2" borderId="16"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14" xfId="0" applyFont="1" applyFill="1" applyBorder="1" applyAlignment="1">
      <alignment horizontal="left" vertical="center" wrapText="1"/>
    </xf>
    <xf numFmtId="2" fontId="2" fillId="3" borderId="16" xfId="1" applyNumberFormat="1" applyFont="1" applyFill="1" applyBorder="1" applyAlignment="1" applyProtection="1">
      <alignment horizontal="center" vertical="center" wrapText="1"/>
      <protection locked="0"/>
    </xf>
    <xf numFmtId="2" fontId="2" fillId="3" borderId="14" xfId="1" applyNumberFormat="1" applyFont="1" applyFill="1" applyBorder="1" applyAlignment="1" applyProtection="1">
      <alignment horizontal="center" vertical="center" wrapText="1"/>
      <protection locked="0"/>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2" fillId="2" borderId="54" xfId="0" applyFont="1" applyFill="1" applyBorder="1" applyAlignment="1">
      <alignment horizontal="left" vertical="center" wrapText="1" indent="3"/>
    </xf>
    <xf numFmtId="166" fontId="2" fillId="2" borderId="56" xfId="0" applyNumberFormat="1" applyFont="1" applyFill="1" applyBorder="1" applyAlignment="1">
      <alignment horizontal="center" vertical="center" wrapText="1"/>
    </xf>
    <xf numFmtId="166" fontId="2" fillId="2" borderId="76" xfId="0" applyNumberFormat="1" applyFont="1" applyFill="1" applyBorder="1" applyAlignment="1">
      <alignment horizontal="center" vertical="center" wrapText="1"/>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166" fontId="3" fillId="2" borderId="52" xfId="0" applyNumberFormat="1" applyFont="1" applyFill="1" applyBorder="1" applyAlignment="1">
      <alignment horizontal="center" vertical="center" wrapText="1"/>
    </xf>
    <xf numFmtId="166" fontId="3" fillId="2" borderId="53" xfId="0" applyNumberFormat="1" applyFont="1" applyFill="1" applyBorder="1" applyAlignment="1">
      <alignment horizontal="center" vertical="center" wrapText="1"/>
    </xf>
    <xf numFmtId="166" fontId="2" fillId="0" borderId="16" xfId="0" applyNumberFormat="1" applyFont="1" applyBorder="1" applyAlignment="1">
      <alignment horizontal="center" vertical="center" wrapText="1"/>
    </xf>
    <xf numFmtId="166" fontId="2" fillId="0" borderId="42" xfId="0" applyNumberFormat="1" applyFont="1" applyBorder="1" applyAlignment="1">
      <alignment horizontal="center" vertical="center" wrapText="1"/>
    </xf>
    <xf numFmtId="0" fontId="3" fillId="2" borderId="52" xfId="0" applyFont="1" applyFill="1" applyBorder="1" applyAlignment="1">
      <alignment horizontal="right" vertical="center" wrapText="1"/>
    </xf>
    <xf numFmtId="9" fontId="2" fillId="3" borderId="16" xfId="1" applyFont="1" applyFill="1" applyBorder="1" applyAlignment="1" applyProtection="1">
      <alignment horizontal="center" vertical="center" wrapText="1"/>
      <protection locked="0"/>
    </xf>
    <xf numFmtId="9" fontId="2" fillId="3" borderId="14" xfId="1" applyFont="1" applyFill="1" applyBorder="1" applyAlignment="1" applyProtection="1">
      <alignment horizontal="center" vertical="center" wrapText="1"/>
      <protection locked="0"/>
    </xf>
    <xf numFmtId="1" fontId="2" fillId="3" borderId="54" xfId="1" applyNumberFormat="1" applyFont="1" applyFill="1" applyBorder="1" applyAlignment="1" applyProtection="1">
      <alignment horizontal="center" vertical="center" wrapText="1"/>
      <protection locked="0"/>
    </xf>
    <xf numFmtId="9" fontId="2" fillId="3" borderId="6" xfId="1" applyFont="1" applyFill="1" applyBorder="1" applyAlignment="1" applyProtection="1">
      <alignment horizontal="center" vertical="center" wrapText="1"/>
      <protection locked="0"/>
    </xf>
    <xf numFmtId="0" fontId="2" fillId="2" borderId="54" xfId="0" applyFont="1" applyFill="1" applyBorder="1" applyAlignment="1">
      <alignment horizontal="left" vertical="center" wrapText="1" indent="1"/>
    </xf>
    <xf numFmtId="0" fontId="3" fillId="2" borderId="54"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6" xfId="0" applyFont="1" applyFill="1" applyBorder="1" applyAlignment="1">
      <alignment horizontal="left" vertical="center" wrapText="1" inden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2" fillId="3" borderId="103" xfId="0" applyFont="1" applyFill="1" applyBorder="1" applyAlignment="1" applyProtection="1">
      <alignment horizontal="left" vertical="center"/>
      <protection locked="0"/>
    </xf>
    <xf numFmtId="0" fontId="2" fillId="3" borderId="102" xfId="0" applyFont="1" applyFill="1" applyBorder="1" applyAlignment="1" applyProtection="1">
      <alignment horizontal="left" vertical="center"/>
      <protection locked="0"/>
    </xf>
    <xf numFmtId="0" fontId="2" fillId="3" borderId="104" xfId="0" applyFont="1" applyFill="1" applyBorder="1" applyAlignment="1" applyProtection="1">
      <alignment horizontal="left" vertical="center"/>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protection locked="0"/>
    </xf>
    <xf numFmtId="49" fontId="2" fillId="3" borderId="106" xfId="0" applyNumberFormat="1" applyFont="1" applyFill="1" applyBorder="1" applyAlignment="1" applyProtection="1">
      <alignment horizontal="left" vertical="center"/>
      <protection locked="0"/>
    </xf>
    <xf numFmtId="165" fontId="3" fillId="2" borderId="54" xfId="0" applyNumberFormat="1" applyFont="1" applyFill="1" applyBorder="1" applyAlignment="1">
      <alignment horizontal="center" vertical="center" wrapText="1"/>
    </xf>
    <xf numFmtId="165" fontId="3" fillId="2" borderId="55" xfId="0" applyNumberFormat="1" applyFont="1" applyFill="1" applyBorder="1" applyAlignment="1">
      <alignment horizontal="center" vertical="center" wrapText="1"/>
    </xf>
    <xf numFmtId="166" fontId="2" fillId="0" borderId="15" xfId="0" applyNumberFormat="1" applyFont="1" applyBorder="1" applyAlignment="1">
      <alignment horizontal="center" vertical="center" wrapText="1"/>
    </xf>
    <xf numFmtId="166" fontId="2" fillId="0" borderId="49" xfId="0" applyNumberFormat="1" applyFont="1" applyBorder="1" applyAlignment="1">
      <alignment horizontal="center" vertical="center" wrapText="1"/>
    </xf>
    <xf numFmtId="0" fontId="2" fillId="2" borderId="11" xfId="0" applyFont="1" applyFill="1" applyBorder="1" applyAlignment="1">
      <alignment horizontal="left" vertical="center" wrapText="1"/>
    </xf>
    <xf numFmtId="0" fontId="2" fillId="2" borderId="88" xfId="0" applyFont="1" applyFill="1" applyBorder="1" applyAlignment="1">
      <alignment horizontal="left" vertical="center" wrapTex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xf>
    <xf numFmtId="166" fontId="2" fillId="2" borderId="42" xfId="0" applyNumberFormat="1" applyFont="1" applyFill="1" applyBorder="1" applyAlignment="1">
      <alignment horizontal="center" vertical="center"/>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9" fontId="2" fillId="3" borderId="41" xfId="1" applyFont="1" applyFill="1" applyBorder="1" applyAlignment="1" applyProtection="1">
      <alignment horizontal="center" vertical="center" wrapText="1"/>
      <protection locked="0"/>
    </xf>
    <xf numFmtId="9" fontId="2" fillId="3" borderId="84" xfId="1" applyFont="1" applyFill="1" applyBorder="1" applyAlignment="1" applyProtection="1">
      <alignment horizontal="center" vertical="center" wrapText="1"/>
      <protection locked="0"/>
    </xf>
    <xf numFmtId="0" fontId="2" fillId="2" borderId="9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2" borderId="15" xfId="0" applyFont="1" applyFill="1" applyBorder="1" applyAlignment="1">
      <alignment horizontal="left" vertical="center" wrapText="1" indent="1"/>
    </xf>
    <xf numFmtId="0" fontId="2" fillId="3" borderId="15" xfId="0" applyFont="1" applyFill="1" applyBorder="1" applyAlignment="1" applyProtection="1">
      <alignment horizontal="center" vertical="center" wrapText="1"/>
      <protection locked="0"/>
    </xf>
    <xf numFmtId="166" fontId="2" fillId="2" borderId="15" xfId="0" applyNumberFormat="1" applyFont="1" applyFill="1" applyBorder="1" applyAlignment="1">
      <alignment horizontal="center" vertical="center" wrapText="1"/>
    </xf>
    <xf numFmtId="166" fontId="2" fillId="2" borderId="4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wrapText="1"/>
    </xf>
    <xf numFmtId="166" fontId="2" fillId="2" borderId="42" xfId="0" applyNumberFormat="1" applyFont="1" applyFill="1" applyBorder="1" applyAlignment="1">
      <alignment horizontal="center" vertical="center" wrapText="1"/>
    </xf>
    <xf numFmtId="9" fontId="3" fillId="2" borderId="27" xfId="1" applyFont="1" applyFill="1" applyBorder="1" applyAlignment="1" applyProtection="1">
      <alignment horizontal="left" vertical="center"/>
    </xf>
    <xf numFmtId="9" fontId="3" fillId="2" borderId="0" xfId="1" applyFont="1" applyFill="1" applyBorder="1" applyAlignment="1" applyProtection="1">
      <alignment horizontal="left" vertical="center"/>
    </xf>
    <xf numFmtId="166" fontId="3" fillId="2" borderId="16" xfId="1" applyNumberFormat="1" applyFont="1" applyFill="1" applyBorder="1" applyAlignment="1" applyProtection="1">
      <alignment horizontal="center" vertical="center" wrapText="1"/>
    </xf>
    <xf numFmtId="9" fontId="3" fillId="2" borderId="42" xfId="1" applyFont="1" applyFill="1" applyBorder="1" applyAlignment="1" applyProtection="1">
      <alignment horizontal="center" vertical="center" wrapText="1"/>
    </xf>
    <xf numFmtId="0" fontId="9" fillId="4" borderId="54" xfId="0" applyFont="1" applyFill="1" applyBorder="1" applyAlignment="1">
      <alignment horizontal="left" vertical="center" wrapText="1"/>
    </xf>
    <xf numFmtId="0" fontId="9" fillId="4" borderId="54" xfId="0" applyFont="1" applyFill="1" applyBorder="1" applyAlignment="1">
      <alignment horizontal="center" vertical="center" wrapText="1"/>
    </xf>
    <xf numFmtId="166" fontId="3" fillId="2" borderId="16" xfId="0" applyNumberFormat="1" applyFont="1" applyFill="1" applyBorder="1" applyAlignment="1">
      <alignment horizontal="center" vertical="center" wrapText="1"/>
    </xf>
    <xf numFmtId="166" fontId="3" fillId="2" borderId="42" xfId="0" applyNumberFormat="1" applyFont="1" applyFill="1" applyBorder="1" applyAlignment="1">
      <alignment horizontal="center" vertical="center" wrapText="1"/>
    </xf>
    <xf numFmtId="0" fontId="4" fillId="2" borderId="81"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82" xfId="0" applyFont="1" applyFill="1" applyBorder="1" applyAlignment="1">
      <alignment horizontal="left" vertical="center" wrapText="1"/>
    </xf>
    <xf numFmtId="0" fontId="14" fillId="2" borderId="83" xfId="2" applyFill="1" applyBorder="1" applyAlignment="1" applyProtection="1">
      <alignment horizontal="left" vertical="center" wrapText="1"/>
    </xf>
    <xf numFmtId="0" fontId="4" fillId="2" borderId="78" xfId="0" applyFont="1" applyFill="1" applyBorder="1" applyAlignment="1">
      <alignment horizontal="left" vertical="center" wrapText="1"/>
    </xf>
    <xf numFmtId="0" fontId="4" fillId="2" borderId="79" xfId="0" applyFont="1" applyFill="1" applyBorder="1" applyAlignment="1">
      <alignment horizontal="left" vertical="center" wrapText="1"/>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1" fontId="2" fillId="3" borderId="85" xfId="1" applyNumberFormat="1" applyFont="1" applyFill="1" applyBorder="1" applyAlignment="1" applyProtection="1">
      <alignment horizontal="center" vertical="center" wrapText="1"/>
      <protection locked="0"/>
    </xf>
    <xf numFmtId="1" fontId="2" fillId="3" borderId="82" xfId="1" applyNumberFormat="1" applyFont="1" applyFill="1" applyBorder="1" applyAlignment="1" applyProtection="1">
      <alignment horizontal="center" vertical="center" wrapText="1"/>
      <protection locked="0"/>
    </xf>
    <xf numFmtId="1" fontId="2" fillId="3" borderId="86" xfId="1" applyNumberFormat="1" applyFont="1" applyFill="1" applyBorder="1" applyAlignment="1" applyProtection="1">
      <alignment horizontal="center" vertical="center" wrapText="1"/>
      <protection locked="0"/>
    </xf>
    <xf numFmtId="1" fontId="2" fillId="3" borderId="79" xfId="1" applyNumberFormat="1" applyFont="1" applyFill="1" applyBorder="1" applyAlignment="1" applyProtection="1">
      <alignment horizontal="center" vertical="center" wrapText="1"/>
      <protection locked="0"/>
    </xf>
    <xf numFmtId="0" fontId="2" fillId="2" borderId="87" xfId="0" applyFont="1" applyFill="1" applyBorder="1" applyAlignment="1">
      <alignment horizontal="center" vertical="center" wrapText="1"/>
    </xf>
    <xf numFmtId="0" fontId="2" fillId="2" borderId="73" xfId="0" applyFont="1" applyFill="1" applyBorder="1" applyAlignment="1">
      <alignment horizontal="center" vertical="center" wrapText="1"/>
    </xf>
    <xf numFmtId="166" fontId="2" fillId="3" borderId="87" xfId="0" applyNumberFormat="1" applyFont="1" applyFill="1" applyBorder="1" applyAlignment="1" applyProtection="1">
      <alignment horizontal="center" vertical="center" wrapText="1"/>
      <protection locked="0"/>
    </xf>
    <xf numFmtId="166" fontId="2" fillId="3" borderId="73" xfId="0" applyNumberFormat="1" applyFont="1" applyFill="1" applyBorder="1" applyAlignment="1" applyProtection="1">
      <alignment horizontal="center" vertical="center" wrapText="1"/>
      <protection locked="0"/>
    </xf>
    <xf numFmtId="166" fontId="3" fillId="2" borderId="15" xfId="0" applyNumberFormat="1" applyFont="1" applyFill="1" applyBorder="1" applyAlignment="1">
      <alignment horizontal="center" vertical="center" wrapText="1"/>
    </xf>
    <xf numFmtId="166" fontId="3" fillId="2" borderId="49" xfId="0" applyNumberFormat="1" applyFont="1" applyFill="1" applyBorder="1" applyAlignment="1">
      <alignment horizontal="center" vertical="center" wrapText="1"/>
    </xf>
    <xf numFmtId="0" fontId="9" fillId="4" borderId="55" xfId="0" applyFont="1" applyFill="1" applyBorder="1" applyAlignment="1">
      <alignment horizontal="center" vertical="center" wrapText="1"/>
    </xf>
    <xf numFmtId="0" fontId="2" fillId="3" borderId="43"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166" fontId="2" fillId="3" borderId="16" xfId="0" applyNumberFormat="1" applyFont="1" applyFill="1" applyBorder="1" applyAlignment="1">
      <alignment horizontal="center" vertical="center" wrapText="1"/>
    </xf>
    <xf numFmtId="166" fontId="2" fillId="3" borderId="42" xfId="0" applyNumberFormat="1" applyFont="1" applyFill="1" applyBorder="1" applyAlignment="1">
      <alignment horizontal="center" vertical="center" wrapText="1"/>
    </xf>
    <xf numFmtId="167" fontId="2" fillId="3" borderId="15" xfId="1"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2" fillId="3" borderId="5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9"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9" fontId="2" fillId="3" borderId="15" xfId="1" applyFont="1" applyFill="1" applyBorder="1" applyAlignment="1" applyProtection="1">
      <alignment horizontal="center" vertical="center" wrapText="1"/>
      <protection locked="0"/>
    </xf>
    <xf numFmtId="2" fontId="2" fillId="3" borderId="41" xfId="1" applyNumberFormat="1" applyFont="1" applyFill="1" applyBorder="1" applyAlignment="1" applyProtection="1">
      <alignment horizontal="center" vertical="center"/>
      <protection locked="0"/>
    </xf>
    <xf numFmtId="2" fontId="2" fillId="3" borderId="84" xfId="1" applyNumberFormat="1" applyFont="1" applyFill="1" applyBorder="1" applyAlignment="1" applyProtection="1">
      <alignment horizontal="center" vertical="center"/>
      <protection locked="0"/>
    </xf>
    <xf numFmtId="0" fontId="24" fillId="0" borderId="0" xfId="0" applyFont="1" applyAlignment="1">
      <alignment vertical="center" wrapText="1"/>
    </xf>
    <xf numFmtId="0" fontId="2" fillId="2" borderId="16" xfId="0" applyFont="1" applyFill="1" applyBorder="1" applyAlignment="1">
      <alignment horizontal="right" vertical="center" wrapText="1" indent="1"/>
    </xf>
    <xf numFmtId="0" fontId="2" fillId="2" borderId="65"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1" applyNumberFormat="1" applyFont="1" applyFill="1" applyBorder="1" applyAlignment="1" applyProtection="1">
      <alignment horizontal="center" vertical="center" wrapText="1"/>
      <protection locked="0"/>
    </xf>
    <xf numFmtId="166" fontId="2" fillId="2" borderId="113" xfId="0" applyNumberFormat="1" applyFont="1" applyFill="1" applyBorder="1" applyAlignment="1">
      <alignment horizontal="center" vertical="center" wrapText="1"/>
    </xf>
    <xf numFmtId="0" fontId="3" fillId="2" borderId="130" xfId="0" applyFont="1" applyFill="1" applyBorder="1" applyAlignment="1">
      <alignment horizontal="right" vertical="center"/>
    </xf>
    <xf numFmtId="0" fontId="3" fillId="2" borderId="116" xfId="0" applyFont="1" applyFill="1" applyBorder="1" applyAlignment="1">
      <alignment horizontal="right" vertical="center"/>
    </xf>
    <xf numFmtId="0" fontId="0" fillId="0" borderId="116" xfId="0" applyBorder="1" applyAlignment="1">
      <alignment vertical="center"/>
    </xf>
    <xf numFmtId="0" fontId="0" fillId="0" borderId="131" xfId="0" applyBorder="1" applyAlignment="1">
      <alignment vertical="center"/>
    </xf>
    <xf numFmtId="0" fontId="2" fillId="2" borderId="116" xfId="0" applyFont="1" applyFill="1" applyBorder="1" applyAlignment="1">
      <alignment horizontal="left" vertical="center" wrapText="1"/>
    </xf>
    <xf numFmtId="0" fontId="2" fillId="2" borderId="117" xfId="0" applyFont="1" applyFill="1" applyBorder="1" applyAlignment="1">
      <alignment horizontal="left" vertical="center" wrapText="1"/>
    </xf>
    <xf numFmtId="166" fontId="3" fillId="2" borderId="113" xfId="0" applyNumberFormat="1" applyFont="1" applyFill="1" applyBorder="1" applyAlignment="1">
      <alignment horizontal="center" vertical="center" wrapText="1"/>
    </xf>
    <xf numFmtId="0" fontId="3" fillId="2" borderId="86" xfId="0" applyFont="1" applyFill="1" applyBorder="1" applyAlignment="1">
      <alignment horizontal="right" vertical="center"/>
    </xf>
    <xf numFmtId="0" fontId="3" fillId="2" borderId="78" xfId="0" applyFont="1" applyFill="1" applyBorder="1" applyAlignment="1">
      <alignment horizontal="right" vertical="center"/>
    </xf>
    <xf numFmtId="0" fontId="0" fillId="0" borderId="78" xfId="0" applyBorder="1" applyAlignment="1">
      <alignment horizontal="right" vertical="center"/>
    </xf>
    <xf numFmtId="0" fontId="0" fillId="0" borderId="79" xfId="0" applyBorder="1" applyAlignment="1">
      <alignment horizontal="right" vertical="center"/>
    </xf>
    <xf numFmtId="0" fontId="2" fillId="2" borderId="105"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100" xfId="0" applyFont="1" applyBorder="1" applyAlignment="1" applyProtection="1">
      <alignment horizontal="left" vertical="center"/>
      <protection locked="0"/>
    </xf>
    <xf numFmtId="168" fontId="2" fillId="0" borderId="9" xfId="0" applyNumberFormat="1" applyFont="1" applyBorder="1" applyAlignment="1" applyProtection="1">
      <alignment horizontal="left" vertical="center"/>
      <protection locked="0"/>
    </xf>
    <xf numFmtId="168" fontId="2" fillId="0" borderId="106" xfId="0" applyNumberFormat="1" applyFont="1" applyBorder="1" applyAlignment="1" applyProtection="1">
      <alignment horizontal="left" vertical="center"/>
      <protection locked="0"/>
    </xf>
    <xf numFmtId="0" fontId="9" fillId="4" borderId="128" xfId="0" applyFont="1" applyFill="1" applyBorder="1" applyAlignment="1">
      <alignment horizontal="center" vertical="center" wrapText="1"/>
    </xf>
    <xf numFmtId="0" fontId="0" fillId="0" borderId="129" xfId="0" applyBorder="1" applyAlignment="1">
      <alignment horizontal="center" vertical="center" wrapText="1"/>
    </xf>
    <xf numFmtId="0" fontId="2" fillId="2" borderId="105"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101" xfId="0" applyFont="1" applyFill="1" applyBorder="1" applyAlignment="1">
      <alignment horizontal="left" vertical="center" wrapText="1"/>
    </xf>
    <xf numFmtId="0" fontId="2" fillId="2" borderId="102" xfId="0" applyFont="1" applyFill="1" applyBorder="1" applyAlignment="1">
      <alignment horizontal="left" vertical="center" wrapText="1"/>
    </xf>
    <xf numFmtId="0" fontId="2" fillId="0" borderId="103" xfId="0" applyFont="1" applyBorder="1" applyAlignment="1" applyProtection="1">
      <alignment horizontal="left" vertical="center"/>
      <protection locked="0"/>
    </xf>
    <xf numFmtId="0" fontId="2" fillId="0" borderId="102" xfId="0" applyFont="1" applyBorder="1" applyAlignment="1" applyProtection="1">
      <alignment horizontal="left" vertical="center"/>
      <protection locked="0"/>
    </xf>
    <xf numFmtId="0" fontId="2" fillId="0" borderId="104"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2" fontId="3" fillId="2" borderId="16" xfId="3" applyNumberFormat="1" applyFont="1" applyFill="1" applyBorder="1" applyAlignment="1" applyProtection="1">
      <alignment horizontal="center" vertical="center" wrapText="1"/>
    </xf>
    <xf numFmtId="2" fontId="3" fillId="2" borderId="113" xfId="3" applyNumberFormat="1" applyFont="1" applyFill="1" applyBorder="1" applyAlignment="1" applyProtection="1">
      <alignment horizontal="center" vertical="center" wrapText="1"/>
    </xf>
    <xf numFmtId="0" fontId="3"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5" fillId="3" borderId="15"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9" xfId="0" applyFont="1" applyFill="1" applyBorder="1" applyAlignment="1" applyProtection="1">
      <alignment horizontal="left" vertical="top" wrapText="1"/>
      <protection locked="0"/>
    </xf>
    <xf numFmtId="0" fontId="4" fillId="3" borderId="59" xfId="0" applyFont="1" applyFill="1" applyBorder="1" applyAlignment="1" applyProtection="1">
      <alignment horizontal="left" vertical="top" wrapText="1"/>
      <protection locked="0"/>
    </xf>
    <xf numFmtId="0" fontId="4" fillId="3" borderId="64" xfId="0" applyFont="1" applyFill="1" applyBorder="1" applyAlignment="1" applyProtection="1">
      <alignment horizontal="left" vertical="top" wrapText="1"/>
      <protection locked="0"/>
    </xf>
    <xf numFmtId="0" fontId="5" fillId="3" borderId="49"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5" fillId="3" borderId="64"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7" xfId="0" applyFont="1" applyFill="1" applyBorder="1" applyAlignment="1" applyProtection="1">
      <alignment horizontal="left" vertical="top" wrapText="1"/>
      <protection locked="0"/>
    </xf>
    <xf numFmtId="0" fontId="5" fillId="3" borderId="122" xfId="0" applyFont="1" applyFill="1" applyBorder="1" applyAlignment="1" applyProtection="1">
      <alignment horizontal="left" vertical="top" wrapText="1"/>
      <protection locked="0"/>
    </xf>
    <xf numFmtId="0" fontId="5" fillId="3" borderId="123"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2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9" fillId="4" borderId="54" xfId="0" applyFont="1" applyFill="1" applyBorder="1" applyAlignment="1">
      <alignment horizontal="left" vertical="center"/>
    </xf>
    <xf numFmtId="0" fontId="9" fillId="4" borderId="55" xfId="0" applyFont="1" applyFill="1" applyBorder="1" applyAlignment="1">
      <alignment horizontal="left" vertical="center"/>
    </xf>
    <xf numFmtId="0" fontId="3" fillId="2" borderId="69" xfId="0" applyFont="1" applyFill="1" applyBorder="1" applyAlignment="1">
      <alignment horizontal="right" vertical="top" wrapText="1"/>
    </xf>
    <xf numFmtId="0" fontId="3" fillId="2" borderId="72" xfId="0" applyFont="1" applyFill="1" applyBorder="1" applyAlignment="1">
      <alignment horizontal="right" vertical="top" wrapText="1"/>
    </xf>
    <xf numFmtId="0" fontId="3" fillId="2" borderId="71" xfId="0" applyFont="1" applyFill="1" applyBorder="1" applyAlignment="1">
      <alignment horizontal="right" vertical="top" wrapText="1"/>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6" xfId="0" applyFont="1" applyFill="1" applyBorder="1" applyAlignment="1">
      <alignment horizontal="left"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4" fillId="3" borderId="52" xfId="0" applyFont="1" applyFill="1" applyBorder="1" applyAlignment="1" applyProtection="1">
      <alignment horizontal="left" vertical="top" wrapText="1"/>
      <protection locked="0"/>
    </xf>
    <xf numFmtId="0" fontId="4" fillId="3" borderId="53" xfId="0" applyFont="1" applyFill="1" applyBorder="1" applyAlignment="1" applyProtection="1">
      <alignment horizontal="left" vertical="top" wrapText="1"/>
      <protection locked="0"/>
    </xf>
    <xf numFmtId="0" fontId="2" fillId="2" borderId="7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0" borderId="50"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3" fillId="2" borderId="70" xfId="0" applyFont="1" applyFill="1" applyBorder="1" applyAlignment="1">
      <alignment horizontal="right" vertical="top" wrapText="1"/>
    </xf>
    <xf numFmtId="165" fontId="2" fillId="0" borderId="15" xfId="0" applyNumberFormat="1" applyFont="1" applyBorder="1" applyAlignment="1" applyProtection="1">
      <alignment horizontal="left" vertical="center"/>
      <protection locked="0"/>
    </xf>
    <xf numFmtId="165" fontId="2" fillId="0" borderId="49" xfId="0" applyNumberFormat="1" applyFont="1" applyBorder="1" applyAlignment="1" applyProtection="1">
      <alignment horizontal="left" vertical="center"/>
      <protection locked="0"/>
    </xf>
    <xf numFmtId="49" fontId="2" fillId="3" borderId="95" xfId="0" applyNumberFormat="1" applyFont="1" applyFill="1" applyBorder="1" applyAlignment="1" applyProtection="1">
      <alignment horizontal="center" vertical="center"/>
      <protection locked="0"/>
    </xf>
    <xf numFmtId="0" fontId="2" fillId="3" borderId="96" xfId="0" applyFont="1" applyFill="1" applyBorder="1" applyAlignment="1" applyProtection="1">
      <alignment horizontal="center" vertical="center"/>
      <protection locked="0"/>
    </xf>
    <xf numFmtId="0" fontId="2" fillId="2" borderId="52" xfId="0" applyFont="1" applyFill="1" applyBorder="1" applyAlignment="1">
      <alignment horizontal="left" vertical="center"/>
    </xf>
    <xf numFmtId="0" fontId="2" fillId="2" borderId="53" xfId="0" applyFont="1" applyFill="1" applyBorder="1" applyAlignment="1">
      <alignment horizontal="left" vertical="center"/>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3" borderId="15" xfId="0" applyFont="1" applyFill="1" applyBorder="1" applyAlignment="1" applyProtection="1">
      <alignment horizontal="left"/>
      <protection locked="0"/>
    </xf>
    <xf numFmtId="0" fontId="2" fillId="3" borderId="49" xfId="0" applyFont="1" applyFill="1" applyBorder="1" applyAlignment="1" applyProtection="1">
      <alignment horizontal="left"/>
      <protection locked="0"/>
    </xf>
    <xf numFmtId="0" fontId="9" fillId="4" borderId="50" xfId="0" applyFont="1" applyFill="1" applyBorder="1" applyAlignment="1">
      <alignment horizontal="left"/>
    </xf>
    <xf numFmtId="0" fontId="9" fillId="4" borderId="51" xfId="0" applyFont="1" applyFill="1" applyBorder="1" applyAlignment="1">
      <alignment horizontal="left"/>
    </xf>
    <xf numFmtId="0" fontId="3" fillId="0" borderId="15" xfId="0" applyFont="1" applyBorder="1" applyAlignment="1">
      <alignment horizontal="center" vertical="center" wrapText="1"/>
    </xf>
    <xf numFmtId="0" fontId="3" fillId="0" borderId="48" xfId="0" applyFont="1" applyBorder="1" applyAlignment="1">
      <alignment horizontal="left" vertical="center"/>
    </xf>
    <xf numFmtId="0" fontId="3" fillId="0" borderId="63" xfId="0" applyFont="1" applyBorder="1" applyAlignment="1">
      <alignment horizontal="left" vertical="center"/>
    </xf>
    <xf numFmtId="166" fontId="2" fillId="3" borderId="16" xfId="0" applyNumberFormat="1" applyFont="1" applyFill="1" applyBorder="1" applyAlignment="1" applyProtection="1">
      <alignment horizontal="center" vertical="center"/>
      <protection locked="0"/>
    </xf>
    <xf numFmtId="166" fontId="2" fillId="3" borderId="14" xfId="0" applyNumberFormat="1" applyFont="1" applyFill="1" applyBorder="1" applyAlignment="1" applyProtection="1">
      <alignment horizontal="center" vertical="center"/>
      <protection locked="0"/>
    </xf>
    <xf numFmtId="166" fontId="2" fillId="0" borderId="16" xfId="0" applyNumberFormat="1" applyFont="1" applyBorder="1" applyAlignment="1">
      <alignment horizontal="center" vertical="center"/>
    </xf>
    <xf numFmtId="166" fontId="2" fillId="0" borderId="42" xfId="0" applyNumberFormat="1" applyFont="1" applyBorder="1" applyAlignment="1">
      <alignment horizontal="center" vertical="center"/>
    </xf>
    <xf numFmtId="0" fontId="2" fillId="2" borderId="48" xfId="0" applyFont="1" applyFill="1" applyBorder="1" applyAlignment="1">
      <alignment horizontal="left" vertical="center"/>
    </xf>
    <xf numFmtId="0" fontId="2" fillId="2" borderId="15" xfId="0" applyFont="1" applyFill="1" applyBorder="1" applyAlignment="1">
      <alignment horizontal="left" vertical="center"/>
    </xf>
    <xf numFmtId="0" fontId="2" fillId="2" borderId="68" xfId="0" applyFont="1" applyFill="1" applyBorder="1" applyAlignment="1">
      <alignment horizontal="left" vertical="center"/>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xf>
    <xf numFmtId="0" fontId="3" fillId="0" borderId="65" xfId="0" applyFont="1" applyBorder="1" applyAlignment="1">
      <alignment horizontal="center" vertical="center"/>
    </xf>
    <xf numFmtId="0" fontId="3" fillId="0" borderId="42" xfId="0" applyFont="1" applyBorder="1" applyAlignment="1">
      <alignment horizontal="center" vertical="center"/>
    </xf>
    <xf numFmtId="3" fontId="2" fillId="0" borderId="15" xfId="0" applyNumberFormat="1" applyFont="1" applyBorder="1" applyAlignment="1" applyProtection="1">
      <alignment horizontal="left" vertical="center"/>
      <protection locked="0"/>
    </xf>
    <xf numFmtId="3" fontId="2" fillId="0" borderId="49" xfId="0" applyNumberFormat="1" applyFont="1" applyBorder="1" applyAlignment="1" applyProtection="1">
      <alignment horizontal="left" vertical="center"/>
      <protection locked="0"/>
    </xf>
    <xf numFmtId="0" fontId="2" fillId="0" borderId="97" xfId="0" applyFont="1" applyBorder="1" applyAlignment="1" applyProtection="1">
      <alignment horizontal="left" vertical="center" wrapText="1"/>
      <protection locked="0"/>
    </xf>
    <xf numFmtId="166" fontId="2" fillId="3" borderId="93" xfId="0" applyNumberFormat="1" applyFont="1" applyFill="1" applyBorder="1" applyAlignment="1" applyProtection="1">
      <alignment horizontal="center" vertical="center"/>
      <protection locked="0"/>
    </xf>
    <xf numFmtId="166" fontId="2" fillId="3" borderId="94" xfId="0" applyNumberFormat="1" applyFont="1" applyFill="1" applyBorder="1" applyAlignment="1" applyProtection="1">
      <alignment horizontal="center" vertical="center"/>
      <protection locked="0"/>
    </xf>
    <xf numFmtId="166" fontId="2" fillId="0" borderId="93" xfId="0" applyNumberFormat="1" applyFont="1" applyBorder="1" applyAlignment="1">
      <alignment horizontal="center" vertical="center"/>
    </xf>
    <xf numFmtId="166" fontId="2" fillId="0" borderId="98" xfId="0" applyNumberFormat="1" applyFont="1" applyBorder="1" applyAlignment="1">
      <alignment horizontal="center" vertical="center"/>
    </xf>
    <xf numFmtId="0" fontId="3" fillId="0" borderId="59" xfId="0" applyFont="1" applyBorder="1" applyAlignment="1">
      <alignment horizontal="center" vertical="center" wrapText="1"/>
    </xf>
    <xf numFmtId="0" fontId="3" fillId="0" borderId="42" xfId="0" applyFont="1" applyBorder="1" applyAlignment="1">
      <alignment horizontal="center" vertical="center" wrapText="1"/>
    </xf>
    <xf numFmtId="0" fontId="20" fillId="0" borderId="0" xfId="0" applyFont="1" applyAlignment="1">
      <alignment vertical="center" wrapText="1"/>
    </xf>
    <xf numFmtId="0" fontId="2" fillId="3" borderId="5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8" xfId="0" applyFont="1" applyBorder="1" applyAlignment="1">
      <alignment horizontal="center" vertical="center" wrapText="1"/>
    </xf>
    <xf numFmtId="0" fontId="3" fillId="3" borderId="15" xfId="0" applyFont="1" applyFill="1" applyBorder="1" applyAlignment="1">
      <alignment horizontal="center" vertical="center" wrapText="1"/>
    </xf>
    <xf numFmtId="0" fontId="2" fillId="0" borderId="15" xfId="0" applyFont="1" applyBorder="1" applyAlignment="1">
      <alignment horizontal="left" vertical="center" wrapText="1"/>
    </xf>
    <xf numFmtId="0" fontId="2" fillId="3" borderId="27"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17" fillId="3" borderId="15" xfId="0" applyFont="1" applyFill="1" applyBorder="1" applyAlignment="1" applyProtection="1">
      <alignment horizontal="center" vertical="center" wrapText="1"/>
      <protection locked="0"/>
    </xf>
    <xf numFmtId="0" fontId="9" fillId="4" borderId="73" xfId="0" applyFont="1" applyFill="1" applyBorder="1" applyAlignment="1">
      <alignment horizontal="left"/>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xf numFmtId="0" fontId="3" fillId="0" borderId="9" xfId="0" applyFont="1" applyBorder="1" applyAlignment="1">
      <alignment horizontal="left" vertical="center" wrapText="1"/>
    </xf>
    <xf numFmtId="0" fontId="0" fillId="0" borderId="100" xfId="0" applyBorder="1" applyAlignment="1">
      <alignment horizontal="left" vertical="center" wrapText="1"/>
    </xf>
    <xf numFmtId="0" fontId="3" fillId="2" borderId="15" xfId="0" applyFont="1" applyFill="1" applyBorder="1" applyAlignment="1">
      <alignment horizontal="center"/>
    </xf>
    <xf numFmtId="0" fontId="3" fillId="2" borderId="49" xfId="0" applyFont="1" applyFill="1" applyBorder="1" applyAlignment="1">
      <alignment horizontal="center"/>
    </xf>
    <xf numFmtId="0" fontId="2" fillId="0" borderId="15"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2" borderId="74" xfId="0" applyFont="1" applyFill="1" applyBorder="1" applyAlignment="1">
      <alignment horizontal="left" vertical="center"/>
    </xf>
    <xf numFmtId="0" fontId="2" fillId="2" borderId="50" xfId="0" applyFont="1" applyFill="1" applyBorder="1" applyAlignment="1">
      <alignment horizontal="left" vertical="center"/>
    </xf>
    <xf numFmtId="0" fontId="2" fillId="0" borderId="9" xfId="0" applyFont="1" applyBorder="1" applyAlignment="1">
      <alignment horizontal="left" vertical="center" wrapText="1"/>
    </xf>
  </cellXfs>
  <cellStyles count="6">
    <cellStyle name="Comma" xfId="3" builtinId="3"/>
    <cellStyle name="Comma 2" xfId="5"/>
    <cellStyle name="Currency 2" xfId="4"/>
    <cellStyle name="Hyperlink" xfId="2" builtinId="8"/>
    <cellStyle name="Normal" xfId="0" builtinId="0"/>
    <cellStyle name="Percent" xfId="1"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D04F-4F52-8E02-CD4408D635B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28-EEF8-49B7-9688-7F23A0EEDB10}"/>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123265</xdr:colOff>
      <xdr:row>0</xdr:row>
      <xdr:rowOff>168088</xdr:rowOff>
    </xdr:from>
    <xdr:to>
      <xdr:col>11</xdr:col>
      <xdr:colOff>95976</xdr:colOff>
      <xdr:row>3</xdr:row>
      <xdr:rowOff>547588</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169089" y="168088"/>
          <a:ext cx="1728000"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403683</xdr:colOff>
      <xdr:row>6</xdr:row>
      <xdr:rowOff>98322</xdr:rowOff>
    </xdr:to>
    <xdr:pic>
      <xdr:nvPicPr>
        <xdr:cNvPr id="2" name="Picture 1">
          <a:extLst>
            <a:ext uri="{FF2B5EF4-FFF2-40B4-BE49-F238E27FC236}">
              <a16:creationId xmlns:a16="http://schemas.microsoft.com/office/drawing/2014/main" id="{78A8C25A-4A1F-4482-BA01-2E214DAAFEB3}"/>
            </a:ext>
          </a:extLst>
        </xdr:cNvPr>
        <xdr:cNvPicPr>
          <a:picLocks/>
        </xdr:cNvPicPr>
      </xdr:nvPicPr>
      <xdr:blipFill rotWithShape="1">
        <a:blip xmlns:r="http://schemas.openxmlformats.org/officeDocument/2006/relationships" r:embed="rId1"/>
        <a:srcRect l="-719" t="14854" r="719" b="17045"/>
        <a:stretch/>
      </xdr:blipFill>
      <xdr:spPr>
        <a:xfrm>
          <a:off x="7959421" y="128381"/>
          <a:ext cx="1788287" cy="977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8</xdr:col>
      <xdr:colOff>3191</xdr:colOff>
      <xdr:row>4</xdr:row>
      <xdr:rowOff>213221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2"/>
        <a:srcRect l="-719" t="14854" r="719" b="17045"/>
        <a:stretch/>
      </xdr:blipFill>
      <xdr:spPr>
        <a:xfrm>
          <a:off x="4646295" y="0"/>
          <a:ext cx="1776746" cy="9466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L81"/>
  <sheetViews>
    <sheetView showZeros="0" tabSelected="1" zoomScaleNormal="100" zoomScaleSheetLayoutView="100" workbookViewId="0">
      <selection activeCell="E8" sqref="E8:L8"/>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17.5703125" style="1" customWidth="1"/>
    <col min="11" max="12" width="9.140625" style="1"/>
    <col min="13" max="13" width="1.7109375" style="1" customWidth="1"/>
    <col min="14" max="16384" width="9.140625" style="1"/>
  </cols>
  <sheetData>
    <row r="2" spans="2:12" ht="15.75" customHeight="1" x14ac:dyDescent="0.25">
      <c r="B2" s="298" t="s">
        <v>47</v>
      </c>
      <c r="C2" s="299"/>
      <c r="D2" s="299"/>
      <c r="E2" s="299"/>
      <c r="F2" s="299"/>
      <c r="G2" s="299"/>
      <c r="H2" s="299"/>
      <c r="I2" s="299"/>
      <c r="J2" s="299"/>
      <c r="K2" s="299"/>
      <c r="L2" s="299"/>
    </row>
    <row r="3" spans="2:12" ht="15" customHeight="1" x14ac:dyDescent="0.25">
      <c r="B3" s="299"/>
      <c r="C3" s="299"/>
      <c r="D3" s="299"/>
      <c r="E3" s="299"/>
      <c r="F3" s="299"/>
      <c r="G3" s="299"/>
      <c r="H3" s="299"/>
      <c r="I3" s="299"/>
      <c r="J3" s="299"/>
      <c r="K3" s="299"/>
      <c r="L3" s="299"/>
    </row>
    <row r="4" spans="2:12" ht="47.25" customHeight="1" x14ac:dyDescent="0.25">
      <c r="B4" s="299"/>
      <c r="C4" s="299"/>
      <c r="D4" s="299"/>
      <c r="E4" s="299"/>
      <c r="F4" s="299"/>
      <c r="G4" s="299"/>
      <c r="H4" s="299"/>
      <c r="I4" s="299"/>
      <c r="J4" s="299"/>
      <c r="K4" s="299"/>
      <c r="L4" s="299"/>
    </row>
    <row r="5" spans="2:12" ht="15" customHeight="1" x14ac:dyDescent="0.25">
      <c r="B5" s="299"/>
      <c r="C5" s="299"/>
      <c r="D5" s="299"/>
      <c r="E5" s="299"/>
      <c r="F5" s="299"/>
      <c r="G5" s="299"/>
      <c r="H5" s="299"/>
      <c r="I5" s="299"/>
      <c r="J5" s="299"/>
      <c r="K5" s="299"/>
      <c r="L5" s="299"/>
    </row>
    <row r="6" spans="2:12" ht="6" customHeight="1" x14ac:dyDescent="0.25">
      <c r="B6" s="299"/>
      <c r="C6" s="299"/>
      <c r="D6" s="299"/>
      <c r="E6" s="299"/>
      <c r="F6" s="299"/>
      <c r="G6" s="299"/>
      <c r="H6" s="299"/>
      <c r="I6" s="299"/>
      <c r="J6" s="299"/>
      <c r="K6" s="299"/>
      <c r="L6" s="299"/>
    </row>
    <row r="7" spans="2:12" ht="48" customHeight="1" thickBot="1" x14ac:dyDescent="0.3">
      <c r="B7" s="305" t="s">
        <v>89</v>
      </c>
      <c r="C7" s="305"/>
      <c r="D7" s="305"/>
      <c r="E7" s="305"/>
      <c r="F7" s="305"/>
      <c r="G7" s="305"/>
      <c r="H7" s="305"/>
      <c r="I7" s="305"/>
      <c r="J7" s="305"/>
      <c r="K7" s="305"/>
      <c r="L7" s="305"/>
    </row>
    <row r="8" spans="2:12" ht="15" customHeight="1" x14ac:dyDescent="0.25">
      <c r="B8" s="301" t="s">
        <v>7</v>
      </c>
      <c r="C8" s="302"/>
      <c r="D8" s="302"/>
      <c r="E8" s="306"/>
      <c r="F8" s="307"/>
      <c r="G8" s="307"/>
      <c r="H8" s="307"/>
      <c r="I8" s="307"/>
      <c r="J8" s="307"/>
      <c r="K8" s="307"/>
      <c r="L8" s="308"/>
    </row>
    <row r="9" spans="2:12" ht="6.75" customHeight="1" x14ac:dyDescent="0.25">
      <c r="B9" s="69"/>
      <c r="C9" s="70"/>
      <c r="D9" s="70"/>
      <c r="E9" s="70"/>
      <c r="F9" s="70"/>
      <c r="G9" s="70"/>
      <c r="H9" s="70"/>
      <c r="I9" s="70"/>
      <c r="J9" s="70"/>
      <c r="K9" s="70"/>
      <c r="L9" s="71"/>
    </row>
    <row r="10" spans="2:12" ht="15" customHeight="1" x14ac:dyDescent="0.25">
      <c r="B10" s="303" t="s">
        <v>74</v>
      </c>
      <c r="C10" s="304"/>
      <c r="D10" s="304"/>
      <c r="E10" s="243"/>
      <c r="F10" s="244"/>
      <c r="G10" s="240" t="s">
        <v>56</v>
      </c>
      <c r="H10" s="241"/>
      <c r="I10" s="241"/>
      <c r="J10" s="242"/>
      <c r="K10" s="311"/>
      <c r="L10" s="312"/>
    </row>
    <row r="11" spans="2:12" ht="6.75" customHeight="1" x14ac:dyDescent="0.25">
      <c r="B11" s="69"/>
      <c r="C11" s="70"/>
      <c r="D11" s="70"/>
      <c r="E11" s="70"/>
      <c r="F11" s="70"/>
      <c r="G11" s="70"/>
      <c r="H11" s="70"/>
      <c r="I11" s="70"/>
      <c r="J11" s="70"/>
      <c r="K11" s="70"/>
      <c r="L11" s="71"/>
    </row>
    <row r="12" spans="2:12" ht="15" customHeight="1" x14ac:dyDescent="0.25">
      <c r="B12" s="303" t="s">
        <v>85</v>
      </c>
      <c r="C12" s="304"/>
      <c r="D12" s="304"/>
      <c r="E12" s="248"/>
      <c r="F12" s="249"/>
      <c r="G12" s="240" t="s">
        <v>58</v>
      </c>
      <c r="H12" s="241"/>
      <c r="I12" s="241"/>
      <c r="J12" s="242"/>
      <c r="K12" s="309"/>
      <c r="L12" s="310"/>
    </row>
    <row r="13" spans="2:12" ht="6.75" customHeight="1" x14ac:dyDescent="0.25">
      <c r="B13" s="69"/>
      <c r="C13" s="70"/>
      <c r="D13" s="70"/>
      <c r="E13" s="70"/>
      <c r="F13" s="70"/>
      <c r="G13" s="70"/>
      <c r="H13" s="70"/>
      <c r="I13" s="70"/>
      <c r="J13" s="70"/>
      <c r="K13" s="70"/>
      <c r="L13" s="71"/>
    </row>
    <row r="14" spans="2:12" ht="24.75" customHeight="1" x14ac:dyDescent="0.25">
      <c r="B14" s="303" t="s">
        <v>0</v>
      </c>
      <c r="C14" s="304"/>
      <c r="D14" s="304"/>
      <c r="E14" s="243"/>
      <c r="F14" s="250"/>
      <c r="G14" s="245" t="s">
        <v>59</v>
      </c>
      <c r="H14" s="246"/>
      <c r="I14" s="246"/>
      <c r="J14" s="247"/>
      <c r="K14" s="309"/>
      <c r="L14" s="310"/>
    </row>
    <row r="15" spans="2:12" ht="13.5" thickBot="1" x14ac:dyDescent="0.3">
      <c r="B15" s="72"/>
      <c r="C15" s="73"/>
      <c r="D15" s="73"/>
      <c r="E15" s="73"/>
      <c r="F15" s="73"/>
      <c r="G15" s="73"/>
      <c r="H15" s="73"/>
      <c r="I15" s="73"/>
      <c r="J15" s="73"/>
      <c r="K15" s="73"/>
      <c r="L15" s="74"/>
    </row>
    <row r="16" spans="2:12" x14ac:dyDescent="0.25">
      <c r="B16" s="75" t="s">
        <v>15</v>
      </c>
      <c r="C16" s="76"/>
      <c r="D16" s="76"/>
      <c r="E16" s="76"/>
      <c r="F16" s="76"/>
      <c r="G16" s="76"/>
      <c r="H16" s="76"/>
      <c r="I16" s="76"/>
      <c r="J16" s="76"/>
      <c r="K16" s="76"/>
      <c r="L16" s="77"/>
    </row>
    <row r="17" spans="2:12" ht="6.75" customHeight="1" x14ac:dyDescent="0.25">
      <c r="B17" s="78"/>
      <c r="L17" s="2"/>
    </row>
    <row r="18" spans="2:12" x14ac:dyDescent="0.25">
      <c r="B18" s="251" t="s">
        <v>16</v>
      </c>
      <c r="C18" s="252"/>
      <c r="D18" s="252"/>
      <c r="E18" s="253"/>
      <c r="F18" s="259"/>
      <c r="G18" s="260"/>
      <c r="H18" s="260"/>
      <c r="I18" s="260"/>
      <c r="J18" s="260"/>
      <c r="K18" s="260"/>
      <c r="L18" s="261"/>
    </row>
    <row r="19" spans="2:12" ht="6.75" customHeight="1" x14ac:dyDescent="0.25">
      <c r="B19" s="79"/>
      <c r="C19" s="80"/>
      <c r="D19" s="80"/>
      <c r="E19" s="80"/>
      <c r="F19" s="80"/>
      <c r="G19" s="80"/>
      <c r="H19" s="81"/>
      <c r="I19" s="81"/>
      <c r="J19" s="81"/>
      <c r="K19" s="81"/>
      <c r="L19" s="82"/>
    </row>
    <row r="20" spans="2:12" x14ac:dyDescent="0.25">
      <c r="B20" s="251" t="s">
        <v>114</v>
      </c>
      <c r="C20" s="252"/>
      <c r="D20" s="252"/>
      <c r="E20" s="253"/>
      <c r="F20" s="262"/>
      <c r="G20" s="260"/>
      <c r="H20" s="260"/>
      <c r="I20" s="260"/>
      <c r="J20" s="260"/>
      <c r="K20" s="260"/>
      <c r="L20" s="261"/>
    </row>
    <row r="21" spans="2:12" ht="6.75" customHeight="1" x14ac:dyDescent="0.25">
      <c r="B21" s="79"/>
      <c r="C21" s="80"/>
      <c r="D21" s="80"/>
      <c r="E21" s="81"/>
      <c r="F21" s="81"/>
      <c r="G21" s="81"/>
      <c r="H21" s="81"/>
      <c r="I21" s="80"/>
      <c r="J21" s="80"/>
      <c r="K21" s="80"/>
      <c r="L21" s="82"/>
    </row>
    <row r="22" spans="2:12" ht="24" customHeight="1" x14ac:dyDescent="0.25">
      <c r="B22" s="257" t="s">
        <v>115</v>
      </c>
      <c r="C22" s="258"/>
      <c r="D22" s="258"/>
      <c r="E22" s="258"/>
      <c r="F22" s="263"/>
      <c r="G22" s="264"/>
      <c r="H22" s="264"/>
      <c r="I22" s="264"/>
      <c r="J22" s="264"/>
      <c r="K22" s="264"/>
      <c r="L22" s="265"/>
    </row>
    <row r="23" spans="2:12" ht="6.75" customHeight="1" x14ac:dyDescent="0.25">
      <c r="B23" s="79"/>
      <c r="C23" s="80"/>
      <c r="D23" s="80"/>
      <c r="E23" s="80"/>
      <c r="F23" s="80"/>
      <c r="G23" s="80"/>
      <c r="H23" s="81"/>
      <c r="I23" s="80"/>
      <c r="J23" s="80"/>
      <c r="K23" s="80"/>
      <c r="L23" s="82"/>
    </row>
    <row r="24" spans="2:12" ht="14.45" customHeight="1" x14ac:dyDescent="0.25">
      <c r="B24" s="251" t="s">
        <v>75</v>
      </c>
      <c r="C24" s="252"/>
      <c r="D24" s="252"/>
      <c r="E24" s="253"/>
      <c r="F24" s="254"/>
      <c r="G24" s="255"/>
      <c r="H24" s="255"/>
      <c r="I24" s="255"/>
      <c r="J24" s="255"/>
      <c r="K24" s="255"/>
      <c r="L24" s="256"/>
    </row>
    <row r="25" spans="2:12" ht="6.75" customHeight="1" thickBot="1" x14ac:dyDescent="0.3">
      <c r="B25" s="83"/>
      <c r="C25" s="84"/>
      <c r="D25" s="84"/>
      <c r="E25" s="84"/>
      <c r="F25" s="84"/>
      <c r="G25" s="84"/>
      <c r="H25" s="84"/>
      <c r="I25" s="84"/>
      <c r="J25" s="84"/>
      <c r="K25" s="84"/>
      <c r="L25" s="85"/>
    </row>
    <row r="26" spans="2:12" s="87" customFormat="1" ht="15" customHeight="1" x14ac:dyDescent="0.25">
      <c r="B26" s="86">
        <v>1</v>
      </c>
      <c r="C26" s="238" t="s">
        <v>8</v>
      </c>
      <c r="D26" s="238"/>
      <c r="E26" s="238"/>
      <c r="F26" s="238"/>
      <c r="G26" s="238"/>
      <c r="H26" s="238"/>
      <c r="I26" s="238"/>
      <c r="J26" s="238"/>
      <c r="K26" s="238"/>
      <c r="L26" s="239"/>
    </row>
    <row r="27" spans="2:12" x14ac:dyDescent="0.25">
      <c r="B27" s="5"/>
      <c r="C27" s="92" t="s">
        <v>9</v>
      </c>
      <c r="D27" s="276" t="s">
        <v>1</v>
      </c>
      <c r="E27" s="277"/>
      <c r="F27" s="278"/>
      <c r="G27" s="297" t="s">
        <v>10</v>
      </c>
      <c r="H27" s="297"/>
      <c r="I27" s="170" t="s">
        <v>49</v>
      </c>
      <c r="J27" s="170" t="s">
        <v>11</v>
      </c>
      <c r="K27" s="313" t="s">
        <v>50</v>
      </c>
      <c r="L27" s="314"/>
    </row>
    <row r="28" spans="2:12" ht="15" customHeight="1" x14ac:dyDescent="0.25">
      <c r="B28" s="5"/>
      <c r="C28" s="164">
        <v>1.1000000000000001</v>
      </c>
      <c r="D28" s="266" t="s">
        <v>90</v>
      </c>
      <c r="E28" s="267"/>
      <c r="F28" s="268"/>
      <c r="G28" s="269">
        <v>0</v>
      </c>
      <c r="H28" s="270"/>
      <c r="I28" s="172" t="s">
        <v>131</v>
      </c>
      <c r="J28" s="173">
        <v>0</v>
      </c>
      <c r="K28" s="315">
        <f>G28*J28</f>
        <v>0</v>
      </c>
      <c r="L28" s="316"/>
    </row>
    <row r="29" spans="2:12" ht="27.6" customHeight="1" x14ac:dyDescent="0.25">
      <c r="B29" s="5"/>
      <c r="C29" s="164">
        <v>1.2</v>
      </c>
      <c r="D29" s="266" t="s">
        <v>83</v>
      </c>
      <c r="E29" s="267"/>
      <c r="F29" s="268"/>
      <c r="G29" s="292">
        <v>0</v>
      </c>
      <c r="H29" s="293"/>
      <c r="I29" s="88" t="s">
        <v>12</v>
      </c>
      <c r="J29" s="89">
        <f>SUM(K28:L28)</f>
        <v>0</v>
      </c>
      <c r="K29" s="289">
        <f>J29*G29</f>
        <v>0</v>
      </c>
      <c r="L29" s="290"/>
    </row>
    <row r="30" spans="2:12" s="87" customFormat="1" ht="15" customHeight="1" thickBot="1" x14ac:dyDescent="0.3">
      <c r="B30" s="90"/>
      <c r="C30" s="291" t="s">
        <v>37</v>
      </c>
      <c r="D30" s="291"/>
      <c r="E30" s="291"/>
      <c r="F30" s="291"/>
      <c r="G30" s="291"/>
      <c r="H30" s="291"/>
      <c r="I30" s="291"/>
      <c r="J30" s="291"/>
      <c r="K30" s="287">
        <f>SUM(K28:L29)</f>
        <v>0</v>
      </c>
      <c r="L30" s="288"/>
    </row>
    <row r="31" spans="2:12" s="87" customFormat="1" ht="15" customHeight="1" x14ac:dyDescent="0.25">
      <c r="B31" s="91">
        <v>2</v>
      </c>
      <c r="C31" s="279" t="s">
        <v>48</v>
      </c>
      <c r="D31" s="280"/>
      <c r="E31" s="280"/>
      <c r="F31" s="280"/>
      <c r="G31" s="280"/>
      <c r="H31" s="280"/>
      <c r="I31" s="280"/>
      <c r="J31" s="280"/>
      <c r="K31" s="280"/>
      <c r="L31" s="281"/>
    </row>
    <row r="32" spans="2:12" x14ac:dyDescent="0.25">
      <c r="B32" s="5"/>
      <c r="C32" s="92" t="s">
        <v>9</v>
      </c>
      <c r="D32" s="276" t="s">
        <v>1</v>
      </c>
      <c r="E32" s="277"/>
      <c r="F32" s="278"/>
      <c r="G32" s="297" t="s">
        <v>10</v>
      </c>
      <c r="H32" s="297"/>
      <c r="I32" s="170" t="s">
        <v>49</v>
      </c>
      <c r="J32" s="170" t="s">
        <v>11</v>
      </c>
      <c r="K32" s="313" t="s">
        <v>50</v>
      </c>
      <c r="L32" s="314"/>
    </row>
    <row r="33" spans="2:12" ht="14.45" customHeight="1" x14ac:dyDescent="0.25">
      <c r="B33" s="5"/>
      <c r="C33" s="93">
        <v>2.1</v>
      </c>
      <c r="D33" s="296" t="s">
        <v>14</v>
      </c>
      <c r="E33" s="296"/>
      <c r="F33" s="296"/>
      <c r="G33" s="328"/>
      <c r="H33" s="329"/>
      <c r="I33" s="329"/>
      <c r="J33" s="330"/>
      <c r="K33" s="283">
        <f>SUM(K34:L40)</f>
        <v>0</v>
      </c>
      <c r="L33" s="284"/>
    </row>
    <row r="34" spans="2:12" x14ac:dyDescent="0.25">
      <c r="B34" s="5"/>
      <c r="C34" s="93" t="s">
        <v>92</v>
      </c>
      <c r="D34" s="282" t="s">
        <v>99</v>
      </c>
      <c r="E34" s="282"/>
      <c r="F34" s="282"/>
      <c r="G34" s="294">
        <v>1</v>
      </c>
      <c r="H34" s="294"/>
      <c r="I34" s="172" t="s">
        <v>131</v>
      </c>
      <c r="J34" s="173">
        <v>0</v>
      </c>
      <c r="K34" s="283">
        <f t="shared" ref="K34:K40" si="0">J34*G34</f>
        <v>0</v>
      </c>
      <c r="L34" s="284"/>
    </row>
    <row r="35" spans="2:12" x14ac:dyDescent="0.25">
      <c r="B35" s="5"/>
      <c r="C35" s="93" t="s">
        <v>93</v>
      </c>
      <c r="D35" s="282" t="s">
        <v>100</v>
      </c>
      <c r="E35" s="282"/>
      <c r="F35" s="282"/>
      <c r="G35" s="294">
        <v>1</v>
      </c>
      <c r="H35" s="294"/>
      <c r="I35" s="172" t="s">
        <v>131</v>
      </c>
      <c r="J35" s="173">
        <v>0</v>
      </c>
      <c r="K35" s="283">
        <f t="shared" si="0"/>
        <v>0</v>
      </c>
      <c r="L35" s="284"/>
    </row>
    <row r="36" spans="2:12" x14ac:dyDescent="0.25">
      <c r="B36" s="5"/>
      <c r="C36" s="93" t="s">
        <v>94</v>
      </c>
      <c r="D36" s="282" t="s">
        <v>101</v>
      </c>
      <c r="E36" s="282"/>
      <c r="F36" s="282"/>
      <c r="G36" s="294">
        <v>1</v>
      </c>
      <c r="H36" s="294"/>
      <c r="I36" s="172" t="s">
        <v>131</v>
      </c>
      <c r="J36" s="173">
        <v>0</v>
      </c>
      <c r="K36" s="283">
        <f t="shared" si="0"/>
        <v>0</v>
      </c>
      <c r="L36" s="284"/>
    </row>
    <row r="37" spans="2:12" x14ac:dyDescent="0.25">
      <c r="B37" s="5"/>
      <c r="C37" s="93" t="s">
        <v>95</v>
      </c>
      <c r="D37" s="282" t="s">
        <v>102</v>
      </c>
      <c r="E37" s="282"/>
      <c r="F37" s="282"/>
      <c r="G37" s="294">
        <v>1</v>
      </c>
      <c r="H37" s="294"/>
      <c r="I37" s="172" t="s">
        <v>131</v>
      </c>
      <c r="J37" s="173">
        <v>0</v>
      </c>
      <c r="K37" s="283">
        <f t="shared" si="0"/>
        <v>0</v>
      </c>
      <c r="L37" s="284"/>
    </row>
    <row r="38" spans="2:12" x14ac:dyDescent="0.25">
      <c r="B38" s="5"/>
      <c r="C38" s="93" t="s">
        <v>96</v>
      </c>
      <c r="D38" s="282" t="s">
        <v>103</v>
      </c>
      <c r="E38" s="282"/>
      <c r="F38" s="282"/>
      <c r="G38" s="294">
        <v>1</v>
      </c>
      <c r="H38" s="294"/>
      <c r="I38" s="172" t="s">
        <v>131</v>
      </c>
      <c r="J38" s="173">
        <v>0</v>
      </c>
      <c r="K38" s="283">
        <f t="shared" si="0"/>
        <v>0</v>
      </c>
      <c r="L38" s="284"/>
    </row>
    <row r="39" spans="2:12" x14ac:dyDescent="0.25">
      <c r="B39" s="5"/>
      <c r="C39" s="93" t="s">
        <v>97</v>
      </c>
      <c r="D39" s="282" t="s">
        <v>104</v>
      </c>
      <c r="E39" s="282"/>
      <c r="F39" s="282"/>
      <c r="G39" s="294">
        <v>1</v>
      </c>
      <c r="H39" s="294"/>
      <c r="I39" s="172" t="s">
        <v>131</v>
      </c>
      <c r="J39" s="173">
        <v>0</v>
      </c>
      <c r="K39" s="283">
        <f t="shared" si="0"/>
        <v>0</v>
      </c>
      <c r="L39" s="284"/>
    </row>
    <row r="40" spans="2:12" x14ac:dyDescent="0.25">
      <c r="B40" s="5"/>
      <c r="C40" s="93" t="s">
        <v>98</v>
      </c>
      <c r="D40" s="282" t="s">
        <v>105</v>
      </c>
      <c r="E40" s="282"/>
      <c r="F40" s="282"/>
      <c r="G40" s="294">
        <v>1</v>
      </c>
      <c r="H40" s="294"/>
      <c r="I40" s="172" t="s">
        <v>131</v>
      </c>
      <c r="J40" s="173">
        <v>0</v>
      </c>
      <c r="K40" s="283">
        <f t="shared" si="0"/>
        <v>0</v>
      </c>
      <c r="L40" s="284"/>
    </row>
    <row r="41" spans="2:12" s="87" customFormat="1" ht="15" customHeight="1" thickBot="1" x14ac:dyDescent="0.3">
      <c r="B41" s="90"/>
      <c r="C41" s="291" t="s">
        <v>71</v>
      </c>
      <c r="D41" s="291"/>
      <c r="E41" s="291"/>
      <c r="F41" s="291"/>
      <c r="G41" s="291"/>
      <c r="H41" s="291"/>
      <c r="I41" s="291"/>
      <c r="J41" s="291"/>
      <c r="K41" s="287">
        <f>SUM(K33)</f>
        <v>0</v>
      </c>
      <c r="L41" s="288"/>
    </row>
    <row r="42" spans="2:12" s="87" customFormat="1" ht="15" customHeight="1" x14ac:dyDescent="0.25">
      <c r="B42" s="91">
        <v>3</v>
      </c>
      <c r="C42" s="279" t="s">
        <v>64</v>
      </c>
      <c r="D42" s="280"/>
      <c r="E42" s="280"/>
      <c r="F42" s="280"/>
      <c r="G42" s="280"/>
      <c r="H42" s="280"/>
      <c r="I42" s="280"/>
      <c r="J42" s="280"/>
      <c r="K42" s="280"/>
      <c r="L42" s="281"/>
    </row>
    <row r="43" spans="2:12" x14ac:dyDescent="0.25">
      <c r="B43" s="5"/>
      <c r="C43" s="92" t="s">
        <v>9</v>
      </c>
      <c r="D43" s="276" t="s">
        <v>1</v>
      </c>
      <c r="E43" s="277"/>
      <c r="F43" s="278"/>
      <c r="G43" s="297" t="s">
        <v>10</v>
      </c>
      <c r="H43" s="297"/>
      <c r="I43" s="170" t="s">
        <v>49</v>
      </c>
      <c r="J43" s="170" t="s">
        <v>11</v>
      </c>
      <c r="K43" s="313" t="s">
        <v>50</v>
      </c>
      <c r="L43" s="314"/>
    </row>
    <row r="44" spans="2:12" x14ac:dyDescent="0.25">
      <c r="B44" s="94"/>
      <c r="C44" s="171">
        <v>3.1</v>
      </c>
      <c r="D44" s="300" t="s">
        <v>67</v>
      </c>
      <c r="E44" s="300"/>
      <c r="F44" s="300"/>
      <c r="G44" s="295">
        <v>0</v>
      </c>
      <c r="H44" s="295"/>
      <c r="I44" s="95" t="s">
        <v>12</v>
      </c>
      <c r="J44" s="96">
        <f>K30</f>
        <v>0</v>
      </c>
      <c r="K44" s="285">
        <f>J44*G44</f>
        <v>0</v>
      </c>
      <c r="L44" s="286"/>
    </row>
    <row r="45" spans="2:12" s="87" customFormat="1" ht="15" customHeight="1" thickBot="1" x14ac:dyDescent="0.3">
      <c r="B45" s="97"/>
      <c r="C45" s="271" t="s">
        <v>65</v>
      </c>
      <c r="D45" s="272"/>
      <c r="E45" s="272"/>
      <c r="F45" s="272"/>
      <c r="G45" s="272"/>
      <c r="H45" s="272"/>
      <c r="I45" s="272"/>
      <c r="J45" s="273"/>
      <c r="K45" s="274">
        <f>SUM(K44)</f>
        <v>0</v>
      </c>
      <c r="L45" s="275"/>
    </row>
    <row r="46" spans="2:12" s="87" customFormat="1" ht="15" customHeight="1" x14ac:dyDescent="0.25">
      <c r="B46" s="91">
        <v>4</v>
      </c>
      <c r="C46" s="279" t="s">
        <v>13</v>
      </c>
      <c r="D46" s="280"/>
      <c r="E46" s="280"/>
      <c r="F46" s="280"/>
      <c r="G46" s="280"/>
      <c r="H46" s="280"/>
      <c r="I46" s="280"/>
      <c r="J46" s="280"/>
      <c r="K46" s="280"/>
      <c r="L46" s="281"/>
    </row>
    <row r="47" spans="2:12" x14ac:dyDescent="0.25">
      <c r="B47" s="5"/>
      <c r="C47" s="92" t="s">
        <v>9</v>
      </c>
      <c r="D47" s="276" t="s">
        <v>1</v>
      </c>
      <c r="E47" s="277"/>
      <c r="F47" s="278"/>
      <c r="G47" s="297" t="s">
        <v>10</v>
      </c>
      <c r="H47" s="297"/>
      <c r="I47" s="170" t="s">
        <v>49</v>
      </c>
      <c r="J47" s="170" t="s">
        <v>11</v>
      </c>
      <c r="K47" s="313" t="s">
        <v>50</v>
      </c>
      <c r="L47" s="314"/>
    </row>
    <row r="48" spans="2:12" x14ac:dyDescent="0.25">
      <c r="B48" s="5"/>
      <c r="C48" s="164">
        <v>4.0999999999999996</v>
      </c>
      <c r="D48" s="331" t="s">
        <v>91</v>
      </c>
      <c r="E48" s="331"/>
      <c r="F48" s="331"/>
      <c r="G48" s="332">
        <v>1</v>
      </c>
      <c r="H48" s="332"/>
      <c r="I48" s="88" t="s">
        <v>41</v>
      </c>
      <c r="J48" s="154">
        <v>0</v>
      </c>
      <c r="K48" s="333">
        <f t="shared" ref="K48" si="1">G48*J48</f>
        <v>0</v>
      </c>
      <c r="L48" s="334"/>
    </row>
    <row r="49" spans="2:12" s="87" customFormat="1" ht="15" customHeight="1" thickBot="1" x14ac:dyDescent="0.3">
      <c r="B49" s="90"/>
      <c r="C49" s="291" t="s">
        <v>51</v>
      </c>
      <c r="D49" s="291"/>
      <c r="E49" s="291"/>
      <c r="F49" s="291"/>
      <c r="G49" s="291"/>
      <c r="H49" s="291"/>
      <c r="I49" s="291"/>
      <c r="J49" s="291"/>
      <c r="K49" s="287">
        <f>SUM(K48:L48)</f>
        <v>0</v>
      </c>
      <c r="L49" s="288"/>
    </row>
    <row r="50" spans="2:12" s="87" customFormat="1" ht="15" customHeight="1" x14ac:dyDescent="0.25">
      <c r="B50" s="91">
        <v>5</v>
      </c>
      <c r="C50" s="323" t="s">
        <v>38</v>
      </c>
      <c r="D50" s="324"/>
      <c r="E50" s="324"/>
      <c r="F50" s="324"/>
      <c r="G50" s="324"/>
      <c r="H50" s="324"/>
      <c r="I50" s="324"/>
      <c r="J50" s="324"/>
      <c r="K50" s="324"/>
      <c r="L50" s="325"/>
    </row>
    <row r="51" spans="2:12" s="87" customFormat="1" ht="6.75" customHeight="1" x14ac:dyDescent="0.25">
      <c r="B51" s="98"/>
      <c r="C51" s="99"/>
      <c r="L51" s="100"/>
    </row>
    <row r="52" spans="2:12" s="81" customFormat="1" ht="27" customHeight="1" x14ac:dyDescent="0.25">
      <c r="B52" s="103"/>
      <c r="C52" s="317" t="s">
        <v>116</v>
      </c>
      <c r="D52" s="305"/>
      <c r="E52" s="305"/>
      <c r="F52" s="318"/>
      <c r="G52" s="383">
        <v>1</v>
      </c>
      <c r="H52" s="384"/>
      <c r="I52" s="148" t="s">
        <v>41</v>
      </c>
      <c r="J52" s="136">
        <v>0</v>
      </c>
      <c r="K52" s="321">
        <f>J52*G52</f>
        <v>0</v>
      </c>
      <c r="L52" s="322"/>
    </row>
    <row r="53" spans="2:12" ht="12.75" customHeight="1" x14ac:dyDescent="0.25">
      <c r="B53" s="94"/>
      <c r="C53" s="101" t="s">
        <v>117</v>
      </c>
      <c r="G53" s="326">
        <v>0</v>
      </c>
      <c r="H53" s="327"/>
      <c r="I53" s="88" t="s">
        <v>12</v>
      </c>
      <c r="J53" s="102">
        <f>K30+K41+K45+K52</f>
        <v>0</v>
      </c>
      <c r="K53" s="335">
        <f>J53*G53</f>
        <v>0</v>
      </c>
      <c r="L53" s="336"/>
    </row>
    <row r="54" spans="2:12" ht="36" customHeight="1" x14ac:dyDescent="0.25">
      <c r="B54" s="94"/>
      <c r="C54" s="317" t="s">
        <v>154</v>
      </c>
      <c r="D54" s="305"/>
      <c r="E54" s="305"/>
      <c r="F54" s="318"/>
      <c r="G54" s="326">
        <v>0.01</v>
      </c>
      <c r="H54" s="327"/>
      <c r="I54" s="88" t="s">
        <v>12</v>
      </c>
      <c r="J54" s="102">
        <f>K30+K41+K45+K52</f>
        <v>0</v>
      </c>
      <c r="K54" s="368">
        <f>J54*G54</f>
        <v>0</v>
      </c>
      <c r="L54" s="369"/>
    </row>
    <row r="55" spans="2:12" s="87" customFormat="1" ht="6.75" customHeight="1" x14ac:dyDescent="0.25">
      <c r="B55" s="98"/>
      <c r="C55" s="104"/>
      <c r="D55" s="105"/>
      <c r="E55" s="105"/>
      <c r="F55" s="105"/>
      <c r="G55" s="105"/>
      <c r="H55" s="105"/>
      <c r="I55" s="105"/>
      <c r="J55" s="105"/>
      <c r="K55" s="105"/>
      <c r="L55" s="106"/>
    </row>
    <row r="56" spans="2:12" x14ac:dyDescent="0.25">
      <c r="B56" s="94"/>
      <c r="C56" s="351" t="s">
        <v>52</v>
      </c>
      <c r="D56" s="352"/>
      <c r="E56" s="352"/>
      <c r="F56" s="352"/>
      <c r="G56" s="352"/>
      <c r="H56" s="352"/>
      <c r="I56" s="352"/>
      <c r="J56" s="353"/>
      <c r="K56" s="319">
        <f>K52+K53+K54</f>
        <v>0</v>
      </c>
      <c r="L56" s="320"/>
    </row>
    <row r="57" spans="2:12" ht="6.75" customHeight="1" thickBot="1" x14ac:dyDescent="0.3">
      <c r="B57" s="3"/>
      <c r="C57" s="107"/>
      <c r="D57" s="108"/>
      <c r="E57" s="108"/>
      <c r="F57" s="108"/>
      <c r="G57" s="108"/>
      <c r="H57" s="108"/>
      <c r="I57" s="108"/>
      <c r="J57" s="108"/>
      <c r="K57" s="109"/>
      <c r="L57" s="110"/>
    </row>
    <row r="58" spans="2:12" ht="6.75" customHeight="1" x14ac:dyDescent="0.25">
      <c r="B58" s="111"/>
      <c r="C58" s="112"/>
      <c r="D58" s="113"/>
      <c r="E58" s="113"/>
      <c r="F58" s="113"/>
      <c r="G58" s="113"/>
      <c r="H58" s="113"/>
      <c r="I58" s="113"/>
      <c r="J58" s="113"/>
      <c r="K58" s="114"/>
      <c r="L58" s="115"/>
    </row>
    <row r="59" spans="2:12" s="116" customFormat="1" x14ac:dyDescent="0.25">
      <c r="B59" s="337" t="s">
        <v>54</v>
      </c>
      <c r="C59" s="338"/>
      <c r="D59" s="338"/>
      <c r="E59" s="338"/>
      <c r="F59" s="338"/>
      <c r="G59" s="338"/>
      <c r="H59" s="338"/>
      <c r="I59" s="338"/>
      <c r="J59" s="338"/>
      <c r="K59" s="339">
        <f>K30+K41+K45+K49+K56</f>
        <v>0</v>
      </c>
      <c r="L59" s="340"/>
    </row>
    <row r="60" spans="2:12" s="87" customFormat="1" ht="6.75" customHeight="1" x14ac:dyDescent="0.25">
      <c r="B60" s="117"/>
      <c r="C60" s="118"/>
      <c r="D60" s="118"/>
      <c r="E60" s="118"/>
      <c r="F60" s="118"/>
      <c r="G60" s="118"/>
      <c r="H60" s="118"/>
      <c r="I60" s="118"/>
      <c r="J60" s="118"/>
      <c r="K60" s="119"/>
      <c r="L60" s="120"/>
    </row>
    <row r="61" spans="2:12" s="87" customFormat="1" x14ac:dyDescent="0.25">
      <c r="B61" s="121" t="s">
        <v>72</v>
      </c>
      <c r="C61" s="122"/>
      <c r="D61" s="122"/>
      <c r="E61" s="122"/>
      <c r="F61" s="123"/>
      <c r="G61" s="370">
        <v>0.13500000000000001</v>
      </c>
      <c r="H61" s="370"/>
      <c r="I61" s="88" t="s">
        <v>12</v>
      </c>
      <c r="J61" s="124">
        <f>K30+K45+K56</f>
        <v>0</v>
      </c>
      <c r="K61" s="362">
        <f>J61*G61</f>
        <v>0</v>
      </c>
      <c r="L61" s="363"/>
    </row>
    <row r="62" spans="2:12" s="87" customFormat="1" x14ac:dyDescent="0.25">
      <c r="B62" s="121" t="s">
        <v>73</v>
      </c>
      <c r="C62" s="122"/>
      <c r="D62" s="122"/>
      <c r="E62" s="122"/>
      <c r="F62" s="123"/>
      <c r="G62" s="382">
        <v>0.23</v>
      </c>
      <c r="H62" s="382"/>
      <c r="I62" s="88" t="s">
        <v>12</v>
      </c>
      <c r="J62" s="124">
        <f>K41</f>
        <v>0</v>
      </c>
      <c r="K62" s="362">
        <f>J62*G62</f>
        <v>0</v>
      </c>
      <c r="L62" s="363"/>
    </row>
    <row r="63" spans="2:12" s="87" customFormat="1" x14ac:dyDescent="0.25">
      <c r="B63" s="345" t="s">
        <v>81</v>
      </c>
      <c r="C63" s="346"/>
      <c r="D63" s="346"/>
      <c r="E63" s="346"/>
      <c r="F63" s="347"/>
      <c r="G63" s="354">
        <v>1</v>
      </c>
      <c r="H63" s="355"/>
      <c r="I63" s="358" t="s">
        <v>41</v>
      </c>
      <c r="J63" s="360"/>
      <c r="K63" s="362">
        <f>J63*G63</f>
        <v>0</v>
      </c>
      <c r="L63" s="363"/>
    </row>
    <row r="64" spans="2:12" s="87" customFormat="1" ht="27.95" customHeight="1" x14ac:dyDescent="0.25">
      <c r="B64" s="348" t="s">
        <v>79</v>
      </c>
      <c r="C64" s="349"/>
      <c r="D64" s="349"/>
      <c r="E64" s="349"/>
      <c r="F64" s="350"/>
      <c r="G64" s="356"/>
      <c r="H64" s="357"/>
      <c r="I64" s="359"/>
      <c r="J64" s="361"/>
      <c r="K64" s="362"/>
      <c r="L64" s="363"/>
    </row>
    <row r="65" spans="2:12" s="87" customFormat="1" ht="6.75" customHeight="1" x14ac:dyDescent="0.25">
      <c r="B65" s="117"/>
      <c r="C65" s="125"/>
      <c r="L65" s="100"/>
    </row>
    <row r="66" spans="2:12" s="87" customFormat="1" x14ac:dyDescent="0.25">
      <c r="B66" s="337" t="s">
        <v>55</v>
      </c>
      <c r="C66" s="338"/>
      <c r="D66" s="338"/>
      <c r="E66" s="338"/>
      <c r="F66" s="338"/>
      <c r="G66" s="338"/>
      <c r="H66" s="338"/>
      <c r="I66" s="338"/>
      <c r="J66" s="338"/>
      <c r="K66" s="343">
        <f>K59+K61+K62+K63</f>
        <v>0</v>
      </c>
      <c r="L66" s="344"/>
    </row>
    <row r="67" spans="2:12" s="87" customFormat="1" ht="6.75" customHeight="1" thickBot="1" x14ac:dyDescent="0.3">
      <c r="B67" s="126"/>
      <c r="C67" s="127"/>
      <c r="D67" s="108"/>
      <c r="E67" s="108"/>
      <c r="F67" s="108"/>
      <c r="G67" s="108"/>
      <c r="H67" s="108"/>
      <c r="I67" s="108"/>
      <c r="J67" s="108"/>
      <c r="K67" s="108" t="s">
        <v>82</v>
      </c>
      <c r="L67" s="128"/>
    </row>
    <row r="68" spans="2:12" ht="6.75" customHeight="1" x14ac:dyDescent="0.25">
      <c r="B68" s="129"/>
      <c r="C68" s="125"/>
      <c r="D68" s="87"/>
      <c r="E68" s="87"/>
      <c r="F68" s="87"/>
      <c r="G68" s="87"/>
      <c r="H68" s="87"/>
      <c r="I68" s="87"/>
      <c r="J68" s="87"/>
      <c r="K68" s="130"/>
      <c r="L68" s="131"/>
    </row>
    <row r="69" spans="2:12" x14ac:dyDescent="0.25">
      <c r="B69" s="78" t="s">
        <v>70</v>
      </c>
      <c r="C69" s="125"/>
      <c r="D69" s="87"/>
      <c r="E69" s="87"/>
      <c r="F69" s="87"/>
      <c r="G69" s="87"/>
      <c r="H69" s="87"/>
      <c r="I69" s="87"/>
      <c r="J69" s="87"/>
      <c r="K69" s="130"/>
      <c r="L69" s="132"/>
    </row>
    <row r="70" spans="2:12" ht="60" customHeight="1" thickBot="1" x14ac:dyDescent="0.3">
      <c r="B70" s="365"/>
      <c r="C70" s="366"/>
      <c r="D70" s="366"/>
      <c r="E70" s="366"/>
      <c r="F70" s="366"/>
      <c r="G70" s="366"/>
      <c r="H70" s="366"/>
      <c r="I70" s="366"/>
      <c r="J70" s="366"/>
      <c r="K70" s="366"/>
      <c r="L70" s="367"/>
    </row>
    <row r="71" spans="2:12" ht="6.75" customHeight="1" thickBot="1" x14ac:dyDescent="0.3">
      <c r="B71" s="32"/>
      <c r="C71" s="33"/>
      <c r="D71" s="33"/>
      <c r="E71" s="33"/>
      <c r="F71" s="33"/>
      <c r="G71" s="33"/>
      <c r="H71" s="33"/>
      <c r="I71" s="33"/>
      <c r="J71" s="33"/>
      <c r="K71" s="133"/>
      <c r="L71" s="134"/>
    </row>
    <row r="72" spans="2:12" ht="6.75" customHeight="1" x14ac:dyDescent="0.25">
      <c r="B72" s="5"/>
      <c r="L72" s="2"/>
    </row>
    <row r="73" spans="2:12" s="87" customFormat="1" x14ac:dyDescent="0.25">
      <c r="B73" s="135" t="s">
        <v>2</v>
      </c>
      <c r="C73" s="341" t="s">
        <v>3</v>
      </c>
      <c r="D73" s="341"/>
      <c r="E73" s="341"/>
      <c r="F73" s="341"/>
      <c r="G73" s="342" t="s">
        <v>4</v>
      </c>
      <c r="H73" s="342"/>
      <c r="I73" s="342" t="s">
        <v>5</v>
      </c>
      <c r="J73" s="342"/>
      <c r="K73" s="342" t="s">
        <v>6</v>
      </c>
      <c r="L73" s="364"/>
    </row>
    <row r="74" spans="2:12" ht="15" customHeight="1" x14ac:dyDescent="0.25">
      <c r="B74" s="155"/>
      <c r="C74" s="373"/>
      <c r="D74" s="373"/>
      <c r="E74" s="373"/>
      <c r="F74" s="373"/>
      <c r="G74" s="332"/>
      <c r="H74" s="332"/>
      <c r="I74" s="332"/>
      <c r="J74" s="332"/>
      <c r="K74" s="376">
        <f>K12</f>
        <v>0</v>
      </c>
      <c r="L74" s="377"/>
    </row>
    <row r="75" spans="2:12" x14ac:dyDescent="0.25">
      <c r="B75" s="156"/>
      <c r="C75" s="372"/>
      <c r="D75" s="372"/>
      <c r="E75" s="372"/>
      <c r="F75" s="372"/>
      <c r="G75" s="378"/>
      <c r="H75" s="378"/>
      <c r="I75" s="378"/>
      <c r="J75" s="378"/>
      <c r="K75" s="374"/>
      <c r="L75" s="375"/>
    </row>
    <row r="76" spans="2:12" ht="6.75" customHeight="1" thickBot="1" x14ac:dyDescent="0.3">
      <c r="B76" s="72"/>
      <c r="C76" s="73"/>
      <c r="D76" s="73"/>
      <c r="E76" s="73"/>
      <c r="F76" s="73"/>
      <c r="G76" s="73"/>
      <c r="H76" s="73"/>
      <c r="I76" s="73"/>
      <c r="J76" s="73"/>
      <c r="K76" s="73"/>
      <c r="L76" s="74"/>
    </row>
    <row r="77" spans="2:12" ht="6.75" customHeight="1" x14ac:dyDescent="0.25">
      <c r="B77" s="5"/>
      <c r="C77" s="81"/>
      <c r="D77" s="81"/>
      <c r="E77" s="81"/>
      <c r="F77" s="81"/>
      <c r="G77" s="81"/>
      <c r="H77" s="81"/>
      <c r="I77" s="81"/>
      <c r="J77" s="81"/>
      <c r="K77" s="81"/>
      <c r="L77" s="82"/>
    </row>
    <row r="78" spans="2:12" ht="55.9" customHeight="1" thickBot="1" x14ac:dyDescent="0.3">
      <c r="B78" s="3" t="s">
        <v>17</v>
      </c>
      <c r="C78" s="379" t="s">
        <v>88</v>
      </c>
      <c r="D78" s="380"/>
      <c r="E78" s="380"/>
      <c r="F78" s="380"/>
      <c r="G78" s="380"/>
      <c r="H78" s="380"/>
      <c r="I78" s="380"/>
      <c r="J78" s="380"/>
      <c r="K78" s="380"/>
      <c r="L78" s="381"/>
    </row>
    <row r="79" spans="2:12" ht="12" customHeight="1" x14ac:dyDescent="0.25">
      <c r="C79" s="305"/>
      <c r="D79" s="305"/>
      <c r="E79" s="305"/>
      <c r="F79" s="305"/>
      <c r="G79" s="305"/>
      <c r="H79" s="305"/>
      <c r="I79" s="305"/>
      <c r="J79" s="305"/>
      <c r="K79" s="305"/>
      <c r="L79" s="305"/>
    </row>
    <row r="80" spans="2:12" x14ac:dyDescent="0.25">
      <c r="C80" s="305"/>
      <c r="D80" s="305"/>
      <c r="E80" s="305"/>
      <c r="F80" s="305"/>
      <c r="G80" s="305"/>
      <c r="H80" s="305"/>
      <c r="I80" s="305"/>
      <c r="J80" s="305"/>
      <c r="K80" s="305"/>
      <c r="L80" s="305"/>
    </row>
    <row r="81" spans="3:12" ht="12" customHeight="1" x14ac:dyDescent="0.25">
      <c r="C81" s="305"/>
      <c r="D81" s="305"/>
      <c r="E81" s="305"/>
      <c r="F81" s="305"/>
      <c r="G81" s="305"/>
      <c r="H81" s="305"/>
      <c r="I81" s="305"/>
      <c r="J81" s="305"/>
      <c r="K81" s="305"/>
      <c r="L81" s="305"/>
    </row>
  </sheetData>
  <sheetProtection algorithmName="SHA-512" hashValue="KKIfsNgmhwlcpZejGu3kmqjbfZmnn6txOuqdB+gO+DzIB/FUYr+KlBzUMVLMcDThP0Tp6UVhAfW1/Uj0mELmVA==" saltValue="36ieobfDnvU1mCFLB0jqmg==" spinCount="100000" sheet="1" selectLockedCells="1"/>
  <mergeCells count="125">
    <mergeCell ref="C80:L81"/>
    <mergeCell ref="C75:F75"/>
    <mergeCell ref="C74:F74"/>
    <mergeCell ref="K75:L75"/>
    <mergeCell ref="K74:L74"/>
    <mergeCell ref="I75:J75"/>
    <mergeCell ref="I74:J74"/>
    <mergeCell ref="G75:H75"/>
    <mergeCell ref="G74:H74"/>
    <mergeCell ref="C79:L79"/>
    <mergeCell ref="C78:L78"/>
    <mergeCell ref="G43:H43"/>
    <mergeCell ref="K43:L43"/>
    <mergeCell ref="G62:H62"/>
    <mergeCell ref="K62:L62"/>
    <mergeCell ref="I73:J73"/>
    <mergeCell ref="G52:H52"/>
    <mergeCell ref="K61:L61"/>
    <mergeCell ref="K53:L53"/>
    <mergeCell ref="B59:J59"/>
    <mergeCell ref="B66:J66"/>
    <mergeCell ref="K59:L59"/>
    <mergeCell ref="C73:F73"/>
    <mergeCell ref="G73:H73"/>
    <mergeCell ref="K66:L66"/>
    <mergeCell ref="B63:F63"/>
    <mergeCell ref="B64:F64"/>
    <mergeCell ref="C56:J56"/>
    <mergeCell ref="G63:H64"/>
    <mergeCell ref="I63:I64"/>
    <mergeCell ref="J63:J64"/>
    <mergeCell ref="K63:L64"/>
    <mergeCell ref="K73:L73"/>
    <mergeCell ref="B70:L70"/>
    <mergeCell ref="G54:H54"/>
    <mergeCell ref="K54:L54"/>
    <mergeCell ref="C54:F54"/>
    <mergeCell ref="G61:H61"/>
    <mergeCell ref="D32:F32"/>
    <mergeCell ref="G32:H32"/>
    <mergeCell ref="K32:L32"/>
    <mergeCell ref="D43:F43"/>
    <mergeCell ref="C52:F52"/>
    <mergeCell ref="K56:L56"/>
    <mergeCell ref="K52:L52"/>
    <mergeCell ref="C49:J49"/>
    <mergeCell ref="C42:L42"/>
    <mergeCell ref="C50:L50"/>
    <mergeCell ref="G53:H53"/>
    <mergeCell ref="K40:L40"/>
    <mergeCell ref="G33:J33"/>
    <mergeCell ref="D38:F38"/>
    <mergeCell ref="D39:F39"/>
    <mergeCell ref="D40:F40"/>
    <mergeCell ref="G38:H38"/>
    <mergeCell ref="G39:H39"/>
    <mergeCell ref="G40:H40"/>
    <mergeCell ref="D48:F48"/>
    <mergeCell ref="G48:H48"/>
    <mergeCell ref="K48:L48"/>
    <mergeCell ref="G47:H47"/>
    <mergeCell ref="K47:L47"/>
    <mergeCell ref="D27:F27"/>
    <mergeCell ref="G27:H27"/>
    <mergeCell ref="G34:H34"/>
    <mergeCell ref="B2:L6"/>
    <mergeCell ref="D44:F44"/>
    <mergeCell ref="K49:L49"/>
    <mergeCell ref="B8:D8"/>
    <mergeCell ref="B10:D10"/>
    <mergeCell ref="B12:D12"/>
    <mergeCell ref="B14:D14"/>
    <mergeCell ref="B7:L7"/>
    <mergeCell ref="E8:L8"/>
    <mergeCell ref="K12:L12"/>
    <mergeCell ref="K10:L10"/>
    <mergeCell ref="K27:L27"/>
    <mergeCell ref="K14:L14"/>
    <mergeCell ref="D35:F35"/>
    <mergeCell ref="D36:F36"/>
    <mergeCell ref="D37:F37"/>
    <mergeCell ref="K34:L34"/>
    <mergeCell ref="K35:L35"/>
    <mergeCell ref="K28:L28"/>
    <mergeCell ref="K33:L33"/>
    <mergeCell ref="C31:L31"/>
    <mergeCell ref="D28:F28"/>
    <mergeCell ref="G28:H28"/>
    <mergeCell ref="C45:J45"/>
    <mergeCell ref="K45:L45"/>
    <mergeCell ref="D47:F47"/>
    <mergeCell ref="C46:L46"/>
    <mergeCell ref="D34:F34"/>
    <mergeCell ref="K39:L39"/>
    <mergeCell ref="K44:L44"/>
    <mergeCell ref="K41:L41"/>
    <mergeCell ref="K29:L29"/>
    <mergeCell ref="K36:L36"/>
    <mergeCell ref="K37:L37"/>
    <mergeCell ref="K38:L38"/>
    <mergeCell ref="K30:L30"/>
    <mergeCell ref="C30:J30"/>
    <mergeCell ref="D29:F29"/>
    <mergeCell ref="G29:H29"/>
    <mergeCell ref="G35:H35"/>
    <mergeCell ref="G36:H36"/>
    <mergeCell ref="G37:H37"/>
    <mergeCell ref="C41:J41"/>
    <mergeCell ref="G44:H44"/>
    <mergeCell ref="D33:F33"/>
    <mergeCell ref="C26:L26"/>
    <mergeCell ref="G10:J10"/>
    <mergeCell ref="E10:F10"/>
    <mergeCell ref="G12:J12"/>
    <mergeCell ref="G14:J14"/>
    <mergeCell ref="E12:F12"/>
    <mergeCell ref="E14:F14"/>
    <mergeCell ref="B24:E24"/>
    <mergeCell ref="F24:L24"/>
    <mergeCell ref="B20:E20"/>
    <mergeCell ref="B18:E18"/>
    <mergeCell ref="B22:E22"/>
    <mergeCell ref="F18:L18"/>
    <mergeCell ref="F20:L20"/>
    <mergeCell ref="F22:L22"/>
  </mergeCells>
  <dataValidations xWindow="939" yWindow="838" count="2">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44"/>
    <dataValidation type="list" allowBlank="1" showInputMessage="1" showErrorMessage="1" sqref="I52">
      <formula1>#REF!</formula1>
    </dataValidation>
  </dataValidations>
  <hyperlinks>
    <hyperlink ref="B64" r:id="rId1"/>
  </hyperlinks>
  <printOptions horizontalCentered="1" verticalCentered="1"/>
  <pageMargins left="0" right="0" top="0" bottom="0" header="0" footer="0"/>
  <pageSetup paperSize="8" scale="67"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38"/>
  <sheetViews>
    <sheetView showZeros="0" zoomScaleNormal="100" zoomScaleSheetLayoutView="115" workbookViewId="0">
      <selection activeCell="D8" sqref="D8:M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26" ht="15.75" customHeight="1" x14ac:dyDescent="0.25">
      <c r="A2" s="298" t="s">
        <v>111</v>
      </c>
      <c r="B2" s="298"/>
      <c r="C2" s="298"/>
      <c r="D2" s="298"/>
      <c r="E2" s="298"/>
      <c r="F2" s="298"/>
      <c r="G2" s="298"/>
      <c r="H2" s="298"/>
      <c r="I2" s="298"/>
      <c r="J2" s="298"/>
      <c r="K2" s="298"/>
      <c r="L2" s="298"/>
      <c r="M2" s="298"/>
    </row>
    <row r="3" spans="1:26" ht="15" customHeight="1" x14ac:dyDescent="0.25">
      <c r="A3" s="298"/>
      <c r="B3" s="298"/>
      <c r="C3" s="298"/>
      <c r="D3" s="298"/>
      <c r="E3" s="298"/>
      <c r="F3" s="298"/>
      <c r="G3" s="298"/>
      <c r="H3" s="298"/>
      <c r="I3" s="298"/>
      <c r="J3" s="298"/>
      <c r="K3" s="298"/>
      <c r="L3" s="298"/>
      <c r="M3" s="298"/>
    </row>
    <row r="4" spans="1:26" ht="15" customHeight="1" x14ac:dyDescent="0.25">
      <c r="A4" s="298"/>
      <c r="B4" s="298"/>
      <c r="C4" s="298"/>
      <c r="D4" s="298"/>
      <c r="E4" s="298"/>
      <c r="F4" s="298"/>
      <c r="G4" s="298"/>
      <c r="H4" s="298"/>
      <c r="I4" s="298"/>
      <c r="J4" s="298"/>
      <c r="K4" s="298"/>
      <c r="L4" s="298"/>
      <c r="M4" s="298"/>
    </row>
    <row r="5" spans="1:26" ht="15" customHeight="1" x14ac:dyDescent="0.25">
      <c r="A5" s="298"/>
      <c r="B5" s="298"/>
      <c r="C5" s="298"/>
      <c r="D5" s="298"/>
      <c r="E5" s="298"/>
      <c r="F5" s="298"/>
      <c r="G5" s="298"/>
      <c r="H5" s="298"/>
      <c r="I5" s="298"/>
      <c r="J5" s="298"/>
      <c r="K5" s="298"/>
      <c r="L5" s="298"/>
      <c r="M5" s="298"/>
    </row>
    <row r="6" spans="1:26" ht="6" customHeight="1" x14ac:dyDescent="0.25">
      <c r="A6" s="298"/>
      <c r="B6" s="298"/>
      <c r="C6" s="298"/>
      <c r="D6" s="298"/>
      <c r="E6" s="298"/>
      <c r="F6" s="298"/>
      <c r="G6" s="298"/>
      <c r="H6" s="298"/>
      <c r="I6" s="298"/>
      <c r="J6" s="298"/>
      <c r="K6" s="298"/>
      <c r="L6" s="298"/>
      <c r="M6" s="298"/>
    </row>
    <row r="7" spans="1:26" ht="46.15" customHeight="1" thickBot="1" x14ac:dyDescent="0.3">
      <c r="A7" s="411" t="s">
        <v>113</v>
      </c>
      <c r="B7" s="411"/>
      <c r="C7" s="411"/>
      <c r="D7" s="411"/>
      <c r="E7" s="411"/>
      <c r="F7" s="411"/>
      <c r="G7" s="411"/>
      <c r="H7" s="411"/>
      <c r="I7" s="411"/>
      <c r="J7" s="411"/>
      <c r="K7" s="411"/>
      <c r="L7" s="411"/>
      <c r="M7" s="411"/>
      <c r="O7" s="202"/>
      <c r="P7" s="202"/>
      <c r="Q7" s="202"/>
      <c r="R7" s="202"/>
      <c r="S7" s="202"/>
      <c r="T7" s="202"/>
      <c r="U7" s="202"/>
      <c r="V7" s="202"/>
      <c r="W7" s="202"/>
      <c r="X7" s="202"/>
      <c r="Y7" s="202"/>
      <c r="Z7" s="202"/>
    </row>
    <row r="8" spans="1:26" ht="15" customHeight="1" x14ac:dyDescent="0.25">
      <c r="A8" s="412" t="s">
        <v>7</v>
      </c>
      <c r="B8" s="413"/>
      <c r="C8" s="413"/>
      <c r="D8" s="414">
        <f>'Cost Estimate'!E8</f>
        <v>0</v>
      </c>
      <c r="E8" s="415"/>
      <c r="F8" s="415"/>
      <c r="G8" s="415"/>
      <c r="H8" s="415"/>
      <c r="I8" s="415"/>
      <c r="J8" s="415"/>
      <c r="K8" s="415"/>
      <c r="L8" s="415"/>
      <c r="M8" s="416"/>
      <c r="O8" s="385"/>
      <c r="P8" s="385"/>
      <c r="Q8" s="385"/>
      <c r="R8" s="385"/>
      <c r="S8" s="385"/>
      <c r="T8" s="385"/>
      <c r="U8" s="385"/>
      <c r="V8" s="385"/>
      <c r="W8" s="385"/>
      <c r="X8" s="385"/>
      <c r="Y8" s="385"/>
      <c r="Z8" s="385"/>
    </row>
    <row r="9" spans="1:26" ht="6.75" customHeight="1" x14ac:dyDescent="0.25">
      <c r="A9" s="409"/>
      <c r="B9" s="329"/>
      <c r="C9" s="329"/>
      <c r="D9" s="329"/>
      <c r="E9" s="329"/>
      <c r="F9" s="329"/>
      <c r="G9" s="329"/>
      <c r="H9" s="329"/>
      <c r="I9" s="329"/>
      <c r="J9" s="329"/>
      <c r="K9" s="329"/>
      <c r="L9" s="329"/>
      <c r="M9" s="410"/>
      <c r="O9" s="202"/>
      <c r="P9" s="202"/>
      <c r="Q9" s="202"/>
      <c r="R9" s="202"/>
      <c r="S9" s="202"/>
      <c r="T9" s="202"/>
      <c r="U9" s="202"/>
      <c r="V9" s="202"/>
      <c r="W9" s="202"/>
      <c r="X9" s="202"/>
      <c r="Y9" s="202"/>
      <c r="Z9" s="202"/>
    </row>
    <row r="10" spans="1:26" ht="15" customHeight="1" x14ac:dyDescent="0.25">
      <c r="A10" s="402" t="s">
        <v>74</v>
      </c>
      <c r="B10" s="241"/>
      <c r="C10" s="241"/>
      <c r="D10" s="403">
        <f>'Cost Estimate'!E10</f>
        <v>0</v>
      </c>
      <c r="E10" s="417"/>
      <c r="F10" s="241" t="s">
        <v>106</v>
      </c>
      <c r="G10" s="241"/>
      <c r="H10" s="241"/>
      <c r="I10" s="241"/>
      <c r="J10" s="222"/>
      <c r="K10" s="222"/>
      <c r="L10" s="405">
        <f>'Cost Estimate'!K10</f>
        <v>0</v>
      </c>
      <c r="M10" s="406"/>
      <c r="O10" s="385"/>
      <c r="P10" s="385"/>
      <c r="Q10" s="385"/>
      <c r="R10" s="385"/>
      <c r="S10" s="385"/>
      <c r="T10" s="385"/>
      <c r="U10" s="385"/>
      <c r="V10" s="385"/>
      <c r="W10" s="385"/>
      <c r="X10" s="385"/>
      <c r="Y10" s="385"/>
      <c r="Z10" s="385"/>
    </row>
    <row r="11" spans="1:26" ht="6.75" customHeight="1" x14ac:dyDescent="0.25">
      <c r="A11" s="409"/>
      <c r="B11" s="329"/>
      <c r="C11" s="329"/>
      <c r="D11" s="329"/>
      <c r="E11" s="329"/>
      <c r="F11" s="329"/>
      <c r="G11" s="329"/>
      <c r="H11" s="329"/>
      <c r="I11" s="329"/>
      <c r="J11" s="329"/>
      <c r="K11" s="329"/>
      <c r="L11" s="329"/>
      <c r="M11" s="410"/>
      <c r="O11" s="202"/>
      <c r="P11" s="202"/>
      <c r="Q11" s="202"/>
      <c r="R11" s="202"/>
      <c r="S11" s="202"/>
      <c r="T11" s="202"/>
      <c r="U11" s="202"/>
      <c r="V11" s="202"/>
      <c r="W11" s="202"/>
      <c r="X11" s="202"/>
      <c r="Y11" s="202"/>
      <c r="Z11" s="202"/>
    </row>
    <row r="12" spans="1:26" ht="15" customHeight="1" x14ac:dyDescent="0.25">
      <c r="A12" s="402" t="s">
        <v>107</v>
      </c>
      <c r="B12" s="241"/>
      <c r="C12" s="241"/>
      <c r="D12" s="403">
        <f>'Cost Estimate'!E12</f>
        <v>0</v>
      </c>
      <c r="E12" s="417"/>
      <c r="F12" s="245" t="s">
        <v>108</v>
      </c>
      <c r="G12" s="246"/>
      <c r="H12" s="246"/>
      <c r="I12" s="246"/>
      <c r="J12" s="223"/>
      <c r="K12" s="223"/>
      <c r="L12" s="405">
        <f>'Cost Estimate'!K12</f>
        <v>0</v>
      </c>
      <c r="M12" s="406"/>
      <c r="O12" s="385"/>
      <c r="P12" s="385"/>
      <c r="Q12" s="385"/>
      <c r="R12" s="385"/>
      <c r="S12" s="385"/>
      <c r="T12" s="385"/>
      <c r="U12" s="385"/>
      <c r="V12" s="385"/>
      <c r="W12" s="385"/>
      <c r="X12" s="385"/>
      <c r="Y12" s="385"/>
      <c r="Z12" s="385"/>
    </row>
    <row r="13" spans="1:26" ht="6.75" customHeight="1" x14ac:dyDescent="0.25">
      <c r="A13" s="409"/>
      <c r="B13" s="329"/>
      <c r="C13" s="329"/>
      <c r="D13" s="329"/>
      <c r="E13" s="329"/>
      <c r="F13" s="329"/>
      <c r="G13" s="329"/>
      <c r="H13" s="329"/>
      <c r="I13" s="329"/>
      <c r="J13" s="329"/>
      <c r="K13" s="329"/>
      <c r="L13" s="329"/>
      <c r="M13" s="410"/>
      <c r="O13" s="202"/>
      <c r="P13" s="202"/>
      <c r="Q13" s="202"/>
      <c r="R13" s="202"/>
      <c r="S13" s="202"/>
      <c r="T13" s="202"/>
      <c r="U13" s="202"/>
      <c r="V13" s="202"/>
      <c r="W13" s="202"/>
      <c r="X13" s="202"/>
      <c r="Y13" s="202"/>
      <c r="Z13" s="202"/>
    </row>
    <row r="14" spans="1:26" ht="14.45" customHeight="1" x14ac:dyDescent="0.25">
      <c r="A14" s="402" t="s">
        <v>109</v>
      </c>
      <c r="B14" s="241"/>
      <c r="C14" s="241"/>
      <c r="D14" s="403">
        <f>'Cost Estimate'!E14</f>
        <v>0</v>
      </c>
      <c r="E14" s="404"/>
      <c r="F14" s="246" t="s">
        <v>59</v>
      </c>
      <c r="G14" s="246"/>
      <c r="H14" s="246"/>
      <c r="I14" s="246"/>
      <c r="J14" s="223"/>
      <c r="K14" s="223"/>
      <c r="L14" s="405">
        <f>'Cost Estimate'!K14</f>
        <v>0</v>
      </c>
      <c r="M14" s="406"/>
      <c r="O14" s="385"/>
      <c r="P14" s="385"/>
      <c r="Q14" s="385"/>
      <c r="R14" s="385"/>
      <c r="S14" s="385"/>
      <c r="T14" s="385"/>
      <c r="U14" s="385"/>
      <c r="V14" s="385"/>
      <c r="W14" s="385"/>
      <c r="X14" s="385"/>
      <c r="Y14" s="385"/>
      <c r="Z14" s="385"/>
    </row>
    <row r="15" spans="1:26" ht="13.5" thickBot="1" x14ac:dyDescent="0.3">
      <c r="A15" s="158"/>
      <c r="B15" s="159"/>
      <c r="C15" s="159"/>
      <c r="D15" s="159"/>
      <c r="E15" s="159"/>
      <c r="F15" s="159"/>
      <c r="G15" s="159"/>
      <c r="H15" s="159"/>
      <c r="I15" s="159"/>
      <c r="J15" s="159"/>
      <c r="K15" s="159"/>
      <c r="L15" s="159"/>
      <c r="M15" s="160"/>
      <c r="O15" s="202"/>
      <c r="P15" s="202"/>
      <c r="Q15" s="202"/>
      <c r="R15" s="202"/>
      <c r="S15" s="202"/>
      <c r="T15" s="202"/>
      <c r="U15" s="202"/>
      <c r="V15" s="202"/>
      <c r="W15" s="202"/>
      <c r="X15" s="202"/>
      <c r="Y15" s="202"/>
      <c r="Z15" s="202"/>
    </row>
    <row r="16" spans="1:26" s="87" customFormat="1" ht="15" x14ac:dyDescent="0.25">
      <c r="A16" s="161">
        <v>1</v>
      </c>
      <c r="B16" s="162" t="s">
        <v>112</v>
      </c>
      <c r="C16" s="163"/>
      <c r="D16" s="163"/>
      <c r="E16" s="163"/>
      <c r="F16" s="163"/>
      <c r="G16" s="163"/>
      <c r="H16" s="163"/>
      <c r="I16" s="230" t="s">
        <v>156</v>
      </c>
      <c r="J16" s="230" t="s">
        <v>157</v>
      </c>
      <c r="K16" s="231" t="s">
        <v>158</v>
      </c>
      <c r="L16" s="407" t="s">
        <v>159</v>
      </c>
      <c r="M16" s="408"/>
      <c r="O16" s="203"/>
      <c r="P16" s="203"/>
      <c r="Q16" s="203"/>
      <c r="R16" s="203"/>
      <c r="S16" s="203"/>
      <c r="T16" s="203"/>
      <c r="U16" s="203"/>
      <c r="V16" s="203"/>
      <c r="W16" s="203"/>
      <c r="X16" s="203"/>
      <c r="Y16" s="203"/>
      <c r="Z16" s="203"/>
    </row>
    <row r="17" spans="1:26" ht="15" customHeight="1" x14ac:dyDescent="0.25">
      <c r="A17" s="129"/>
      <c r="B17" s="164">
        <v>1.1000000000000001</v>
      </c>
      <c r="C17" s="386" t="s">
        <v>99</v>
      </c>
      <c r="D17" s="387"/>
      <c r="E17" s="388"/>
      <c r="F17" s="389">
        <v>1</v>
      </c>
      <c r="G17" s="389"/>
      <c r="H17" s="88" t="s">
        <v>41</v>
      </c>
      <c r="I17" s="124">
        <f>SUM('Cost Estimate'!K34:L34)</f>
        <v>0</v>
      </c>
      <c r="J17" s="233">
        <v>23</v>
      </c>
      <c r="K17" s="237">
        <f>I17/100*J17</f>
        <v>0</v>
      </c>
      <c r="L17" s="335">
        <f>K17+I17</f>
        <v>0</v>
      </c>
      <c r="M17" s="390"/>
      <c r="O17" s="385"/>
      <c r="P17" s="385"/>
      <c r="Q17" s="385"/>
      <c r="R17" s="385"/>
      <c r="S17" s="385"/>
      <c r="T17" s="385"/>
      <c r="U17" s="385"/>
      <c r="V17" s="385"/>
      <c r="W17" s="385"/>
      <c r="X17" s="385"/>
      <c r="Y17" s="385"/>
      <c r="Z17" s="385"/>
    </row>
    <row r="18" spans="1:26" ht="15" customHeight="1" x14ac:dyDescent="0.25">
      <c r="A18" s="129"/>
      <c r="B18" s="164">
        <v>1.2</v>
      </c>
      <c r="C18" s="386" t="s">
        <v>100</v>
      </c>
      <c r="D18" s="387"/>
      <c r="E18" s="388"/>
      <c r="F18" s="389">
        <v>1</v>
      </c>
      <c r="G18" s="389"/>
      <c r="H18" s="88" t="s">
        <v>41</v>
      </c>
      <c r="I18" s="124">
        <f>SUM('Cost Estimate'!K35:L35)</f>
        <v>0</v>
      </c>
      <c r="J18" s="233">
        <v>23</v>
      </c>
      <c r="K18" s="237">
        <f t="shared" ref="K18:K29" si="0">I18/100*J18</f>
        <v>0</v>
      </c>
      <c r="L18" s="335">
        <f>K18+I18</f>
        <v>0</v>
      </c>
      <c r="M18" s="390"/>
      <c r="O18" s="385"/>
      <c r="P18" s="385"/>
      <c r="Q18" s="385"/>
      <c r="R18" s="385"/>
      <c r="S18" s="385"/>
      <c r="T18" s="385"/>
      <c r="U18" s="385"/>
      <c r="V18" s="385"/>
      <c r="W18" s="385"/>
      <c r="X18" s="385"/>
      <c r="Y18" s="385"/>
      <c r="Z18" s="385"/>
    </row>
    <row r="19" spans="1:26" ht="15" customHeight="1" x14ac:dyDescent="0.25">
      <c r="A19" s="129"/>
      <c r="B19" s="164">
        <v>1.3</v>
      </c>
      <c r="C19" s="386" t="s">
        <v>101</v>
      </c>
      <c r="D19" s="387"/>
      <c r="E19" s="388"/>
      <c r="F19" s="389">
        <v>1</v>
      </c>
      <c r="G19" s="389"/>
      <c r="H19" s="88" t="s">
        <v>41</v>
      </c>
      <c r="I19" s="124">
        <f>SUM('Cost Estimate'!K36:L36)</f>
        <v>0</v>
      </c>
      <c r="J19" s="233">
        <v>23</v>
      </c>
      <c r="K19" s="237">
        <f t="shared" si="0"/>
        <v>0</v>
      </c>
      <c r="L19" s="335">
        <f t="shared" ref="L19:L24" si="1">K19+I19</f>
        <v>0</v>
      </c>
      <c r="M19" s="390"/>
      <c r="O19" s="385"/>
      <c r="P19" s="385"/>
      <c r="Q19" s="385"/>
      <c r="R19" s="385"/>
      <c r="S19" s="385"/>
      <c r="T19" s="385"/>
      <c r="U19" s="385"/>
      <c r="V19" s="385"/>
      <c r="W19" s="385"/>
      <c r="X19" s="385"/>
      <c r="Y19" s="385"/>
      <c r="Z19" s="385"/>
    </row>
    <row r="20" spans="1:26" ht="15" customHeight="1" x14ac:dyDescent="0.25">
      <c r="A20" s="129"/>
      <c r="B20" s="164">
        <v>1.4</v>
      </c>
      <c r="C20" s="386" t="s">
        <v>102</v>
      </c>
      <c r="D20" s="387"/>
      <c r="E20" s="388"/>
      <c r="F20" s="389">
        <v>1</v>
      </c>
      <c r="G20" s="389"/>
      <c r="H20" s="88" t="s">
        <v>41</v>
      </c>
      <c r="I20" s="124">
        <f>SUM('Cost Estimate'!J37)</f>
        <v>0</v>
      </c>
      <c r="J20" s="233">
        <v>23</v>
      </c>
      <c r="K20" s="237">
        <f t="shared" si="0"/>
        <v>0</v>
      </c>
      <c r="L20" s="335">
        <f t="shared" si="1"/>
        <v>0</v>
      </c>
      <c r="M20" s="390"/>
      <c r="O20" s="385"/>
      <c r="P20" s="385"/>
      <c r="Q20" s="385"/>
      <c r="R20" s="385"/>
      <c r="S20" s="385"/>
      <c r="T20" s="385"/>
      <c r="U20" s="385"/>
      <c r="V20" s="385"/>
      <c r="W20" s="385"/>
      <c r="X20" s="385"/>
      <c r="Y20" s="385"/>
      <c r="Z20" s="385"/>
    </row>
    <row r="21" spans="1:26" ht="15" customHeight="1" x14ac:dyDescent="0.25">
      <c r="A21" s="129"/>
      <c r="B21" s="164">
        <v>1.5</v>
      </c>
      <c r="C21" s="386" t="s">
        <v>103</v>
      </c>
      <c r="D21" s="387"/>
      <c r="E21" s="388"/>
      <c r="F21" s="389">
        <v>1</v>
      </c>
      <c r="G21" s="389"/>
      <c r="H21" s="88" t="s">
        <v>41</v>
      </c>
      <c r="I21" s="124">
        <f>SUM('Cost Estimate'!J38)</f>
        <v>0</v>
      </c>
      <c r="J21" s="233">
        <v>23</v>
      </c>
      <c r="K21" s="237">
        <f t="shared" si="0"/>
        <v>0</v>
      </c>
      <c r="L21" s="335">
        <f t="shared" si="1"/>
        <v>0</v>
      </c>
      <c r="M21" s="390"/>
      <c r="O21" s="385"/>
      <c r="P21" s="385"/>
      <c r="Q21" s="385"/>
      <c r="R21" s="385"/>
      <c r="S21" s="385"/>
      <c r="T21" s="385"/>
      <c r="U21" s="385"/>
      <c r="V21" s="385"/>
      <c r="W21" s="385"/>
      <c r="X21" s="385"/>
      <c r="Y21" s="385"/>
      <c r="Z21" s="385"/>
    </row>
    <row r="22" spans="1:26" ht="15" customHeight="1" x14ac:dyDescent="0.25">
      <c r="A22" s="129"/>
      <c r="B22" s="164">
        <v>1.6</v>
      </c>
      <c r="C22" s="386" t="s">
        <v>104</v>
      </c>
      <c r="D22" s="387"/>
      <c r="E22" s="388"/>
      <c r="F22" s="389">
        <v>1</v>
      </c>
      <c r="G22" s="389"/>
      <c r="H22" s="88" t="s">
        <v>41</v>
      </c>
      <c r="I22" s="124">
        <f>SUM('Cost Estimate'!J39)</f>
        <v>0</v>
      </c>
      <c r="J22" s="233">
        <v>23</v>
      </c>
      <c r="K22" s="237">
        <f t="shared" si="0"/>
        <v>0</v>
      </c>
      <c r="L22" s="335">
        <f t="shared" si="1"/>
        <v>0</v>
      </c>
      <c r="M22" s="390"/>
      <c r="O22" s="385"/>
      <c r="P22" s="385"/>
      <c r="Q22" s="385"/>
      <c r="R22" s="385"/>
      <c r="S22" s="385"/>
      <c r="T22" s="385"/>
      <c r="U22" s="385"/>
      <c r="V22" s="385"/>
      <c r="W22" s="385"/>
      <c r="X22" s="385"/>
      <c r="Y22" s="385"/>
      <c r="Z22" s="385"/>
    </row>
    <row r="23" spans="1:26" ht="15" customHeight="1" x14ac:dyDescent="0.25">
      <c r="A23" s="129"/>
      <c r="B23" s="224">
        <v>1.7</v>
      </c>
      <c r="C23" s="386" t="s">
        <v>105</v>
      </c>
      <c r="D23" s="387"/>
      <c r="E23" s="388"/>
      <c r="F23" s="389">
        <v>1</v>
      </c>
      <c r="G23" s="389"/>
      <c r="H23" s="88" t="s">
        <v>41</v>
      </c>
      <c r="I23" s="124">
        <f>SUM('Cost Estimate'!J40)</f>
        <v>0</v>
      </c>
      <c r="J23" s="234">
        <v>23</v>
      </c>
      <c r="K23" s="237">
        <f t="shared" si="0"/>
        <v>0</v>
      </c>
      <c r="L23" s="335">
        <f t="shared" si="1"/>
        <v>0</v>
      </c>
      <c r="M23" s="390"/>
      <c r="O23" s="385"/>
      <c r="P23" s="385"/>
      <c r="Q23" s="385"/>
      <c r="R23" s="385"/>
      <c r="S23" s="385"/>
      <c r="T23" s="385"/>
      <c r="U23" s="385"/>
      <c r="V23" s="385"/>
      <c r="W23" s="385"/>
      <c r="X23" s="385"/>
      <c r="Y23" s="385"/>
      <c r="Z23" s="385"/>
    </row>
    <row r="24" spans="1:26" ht="15" customHeight="1" x14ac:dyDescent="0.25">
      <c r="A24" s="129"/>
      <c r="B24" s="224">
        <v>1.8</v>
      </c>
      <c r="C24" s="386" t="s">
        <v>160</v>
      </c>
      <c r="D24" s="387"/>
      <c r="E24" s="388"/>
      <c r="F24" s="389">
        <v>1</v>
      </c>
      <c r="G24" s="389"/>
      <c r="H24" s="88" t="s">
        <v>41</v>
      </c>
      <c r="I24" s="124">
        <f>SUM('Cost Estimate'!K45:L45)</f>
        <v>0</v>
      </c>
      <c r="J24" s="236">
        <v>13.5</v>
      </c>
      <c r="K24" s="229">
        <f t="shared" si="0"/>
        <v>0</v>
      </c>
      <c r="L24" s="335">
        <f t="shared" si="1"/>
        <v>0</v>
      </c>
      <c r="M24" s="390"/>
      <c r="O24" s="385"/>
      <c r="P24" s="385"/>
      <c r="Q24" s="385"/>
      <c r="R24" s="385"/>
      <c r="S24" s="385"/>
      <c r="T24" s="385"/>
      <c r="U24" s="385"/>
      <c r="V24" s="385"/>
      <c r="W24" s="385"/>
      <c r="X24" s="385"/>
      <c r="Y24" s="385"/>
      <c r="Z24" s="385"/>
    </row>
    <row r="25" spans="1:26" ht="15" customHeight="1" x14ac:dyDescent="0.25">
      <c r="A25" s="129"/>
      <c r="B25" s="224">
        <v>1.9</v>
      </c>
      <c r="C25" s="386" t="s">
        <v>91</v>
      </c>
      <c r="D25" s="387"/>
      <c r="E25" s="388"/>
      <c r="F25" s="389">
        <v>1</v>
      </c>
      <c r="G25" s="389"/>
      <c r="H25" s="88" t="s">
        <v>41</v>
      </c>
      <c r="I25" s="124">
        <f>SUM('Cost Estimate'!K49:L49)</f>
        <v>0</v>
      </c>
      <c r="J25" s="236"/>
      <c r="K25" s="229"/>
      <c r="L25" s="335">
        <f>F25*I25</f>
        <v>0</v>
      </c>
      <c r="M25" s="390"/>
      <c r="O25" s="385"/>
      <c r="P25" s="385"/>
      <c r="Q25" s="385"/>
      <c r="R25" s="385"/>
      <c r="S25" s="385"/>
      <c r="T25" s="385"/>
      <c r="U25" s="385"/>
      <c r="V25" s="385"/>
      <c r="W25" s="385"/>
      <c r="X25" s="385"/>
      <c r="Y25" s="385"/>
      <c r="Z25" s="385"/>
    </row>
    <row r="26" spans="1:26" ht="15" customHeight="1" x14ac:dyDescent="0.25">
      <c r="A26" s="129"/>
      <c r="B26" s="232">
        <v>1.1000000000000001</v>
      </c>
      <c r="C26" s="386" t="s">
        <v>161</v>
      </c>
      <c r="D26" s="387"/>
      <c r="E26" s="388"/>
      <c r="F26" s="389">
        <v>1</v>
      </c>
      <c r="G26" s="389"/>
      <c r="H26" s="88" t="s">
        <v>41</v>
      </c>
      <c r="I26" s="124">
        <f>SUM('Cost Estimate'!K30:L30)</f>
        <v>0</v>
      </c>
      <c r="J26" s="236">
        <v>13.5</v>
      </c>
      <c r="K26" s="229">
        <f t="shared" si="0"/>
        <v>0</v>
      </c>
      <c r="L26" s="335">
        <f t="shared" ref="L26:L29" si="2">K26+I26</f>
        <v>0</v>
      </c>
      <c r="M26" s="390"/>
      <c r="O26" s="385"/>
      <c r="P26" s="385"/>
      <c r="Q26" s="385"/>
      <c r="R26" s="385"/>
      <c r="S26" s="385"/>
      <c r="T26" s="385"/>
      <c r="U26" s="385"/>
      <c r="V26" s="385"/>
      <c r="W26" s="385"/>
      <c r="X26" s="385"/>
      <c r="Y26" s="385"/>
      <c r="Z26" s="385"/>
    </row>
    <row r="27" spans="1:26" ht="15" customHeight="1" x14ac:dyDescent="0.25">
      <c r="A27" s="129"/>
      <c r="B27" s="224">
        <v>1.1100000000000001</v>
      </c>
      <c r="C27" s="386" t="s">
        <v>165</v>
      </c>
      <c r="D27" s="387"/>
      <c r="E27" s="388"/>
      <c r="F27" s="389">
        <v>1</v>
      </c>
      <c r="G27" s="389"/>
      <c r="H27" s="88" t="s">
        <v>41</v>
      </c>
      <c r="I27" s="124">
        <f>SUM('Cost Estimate'!K52:L52)</f>
        <v>0</v>
      </c>
      <c r="J27" s="236">
        <v>13.5</v>
      </c>
      <c r="K27" s="229">
        <f t="shared" si="0"/>
        <v>0</v>
      </c>
      <c r="L27" s="335">
        <f t="shared" si="2"/>
        <v>0</v>
      </c>
      <c r="M27" s="390"/>
      <c r="O27" s="385"/>
      <c r="P27" s="385"/>
      <c r="Q27" s="385"/>
      <c r="R27" s="385"/>
      <c r="S27" s="385"/>
      <c r="T27" s="385"/>
      <c r="U27" s="385"/>
      <c r="V27" s="385"/>
      <c r="W27" s="385"/>
      <c r="X27" s="385"/>
      <c r="Y27" s="385"/>
      <c r="Z27" s="385"/>
    </row>
    <row r="28" spans="1:26" ht="15" customHeight="1" x14ac:dyDescent="0.25">
      <c r="A28" s="129"/>
      <c r="B28" s="224">
        <v>1.1200000000000001</v>
      </c>
      <c r="C28" s="386" t="s">
        <v>162</v>
      </c>
      <c r="D28" s="387"/>
      <c r="E28" s="388"/>
      <c r="F28" s="389">
        <v>1</v>
      </c>
      <c r="G28" s="389"/>
      <c r="H28" s="88" t="s">
        <v>41</v>
      </c>
      <c r="I28" s="124">
        <f>SUM('Cost Estimate'!K53:L53)</f>
        <v>0</v>
      </c>
      <c r="J28" s="236">
        <v>13.5</v>
      </c>
      <c r="K28" s="229">
        <f>I28/100*J28</f>
        <v>0</v>
      </c>
      <c r="L28" s="335">
        <f t="shared" si="2"/>
        <v>0</v>
      </c>
      <c r="M28" s="390"/>
      <c r="O28" s="385"/>
      <c r="P28" s="385"/>
      <c r="Q28" s="385"/>
      <c r="R28" s="385"/>
      <c r="S28" s="385"/>
      <c r="T28" s="385"/>
      <c r="U28" s="385"/>
      <c r="V28" s="385"/>
      <c r="W28" s="385"/>
      <c r="X28" s="385"/>
      <c r="Y28" s="385"/>
      <c r="Z28" s="385"/>
    </row>
    <row r="29" spans="1:26" ht="15" customHeight="1" x14ac:dyDescent="0.25">
      <c r="A29" s="129"/>
      <c r="B29" s="224">
        <v>1.1299999999999999</v>
      </c>
      <c r="C29" s="386" t="s">
        <v>163</v>
      </c>
      <c r="D29" s="387"/>
      <c r="E29" s="388"/>
      <c r="F29" s="389">
        <v>1</v>
      </c>
      <c r="G29" s="389"/>
      <c r="H29" s="88" t="s">
        <v>41</v>
      </c>
      <c r="I29" s="124">
        <f>SUM('Cost Estimate'!K54:L54)</f>
        <v>0</v>
      </c>
      <c r="J29" s="236">
        <v>13.5</v>
      </c>
      <c r="K29" s="229">
        <f t="shared" si="0"/>
        <v>0</v>
      </c>
      <c r="L29" s="335">
        <f t="shared" si="2"/>
        <v>0</v>
      </c>
      <c r="M29" s="390"/>
      <c r="O29" s="385"/>
      <c r="P29" s="385"/>
      <c r="Q29" s="385"/>
      <c r="R29" s="385"/>
      <c r="S29" s="385"/>
      <c r="T29" s="385"/>
      <c r="U29" s="385"/>
      <c r="V29" s="385"/>
      <c r="W29" s="385"/>
      <c r="X29" s="385"/>
      <c r="Y29" s="385"/>
      <c r="Z29" s="385"/>
    </row>
    <row r="30" spans="1:26" ht="18.75" customHeight="1" x14ac:dyDescent="0.25">
      <c r="A30" s="129"/>
      <c r="B30" s="226"/>
      <c r="C30" s="227"/>
      <c r="D30" s="227"/>
      <c r="E30" s="227"/>
      <c r="F30" s="420" t="s">
        <v>164</v>
      </c>
      <c r="G30" s="421"/>
      <c r="H30" s="422"/>
      <c r="I30" s="235">
        <f>SUM(I17:I29)</f>
        <v>0</v>
      </c>
      <c r="J30" s="227"/>
      <c r="K30" s="227"/>
      <c r="L30" s="227"/>
      <c r="M30" s="228"/>
    </row>
    <row r="31" spans="1:26" ht="15" customHeight="1" x14ac:dyDescent="0.25">
      <c r="A31" s="129"/>
      <c r="B31" s="398" t="s">
        <v>150</v>
      </c>
      <c r="C31" s="399"/>
      <c r="D31" s="399"/>
      <c r="E31" s="399"/>
      <c r="F31" s="399"/>
      <c r="G31" s="399"/>
      <c r="H31" s="399"/>
      <c r="I31" s="399"/>
      <c r="J31" s="400"/>
      <c r="K31" s="401"/>
      <c r="L31" s="418">
        <f>SUM('Cost Estimate'!K63:L64)</f>
        <v>0</v>
      </c>
      <c r="M31" s="419"/>
      <c r="O31" s="385"/>
      <c r="P31" s="385"/>
      <c r="Q31" s="385"/>
      <c r="R31" s="385"/>
      <c r="S31" s="385"/>
    </row>
    <row r="32" spans="1:26" ht="5.25" customHeight="1" x14ac:dyDescent="0.25">
      <c r="A32" s="129"/>
      <c r="B32" s="205"/>
      <c r="C32" s="206"/>
      <c r="D32" s="206"/>
      <c r="E32" s="206"/>
      <c r="F32" s="206"/>
      <c r="G32" s="206"/>
      <c r="H32" s="206"/>
      <c r="I32" s="206"/>
      <c r="J32" s="225"/>
      <c r="K32" s="225"/>
      <c r="L32" s="207"/>
      <c r="M32" s="208"/>
    </row>
    <row r="33" spans="1:26" ht="15" customHeight="1" thickBot="1" x14ac:dyDescent="0.3">
      <c r="A33" s="129"/>
      <c r="B33" s="391" t="s">
        <v>166</v>
      </c>
      <c r="C33" s="392"/>
      <c r="D33" s="392"/>
      <c r="E33" s="392"/>
      <c r="F33" s="392"/>
      <c r="G33" s="392"/>
      <c r="H33" s="392"/>
      <c r="I33" s="392"/>
      <c r="J33" s="393"/>
      <c r="K33" s="394"/>
      <c r="L33" s="343">
        <f>SUM(L17:M32)</f>
        <v>0</v>
      </c>
      <c r="M33" s="397"/>
      <c r="O33" s="385"/>
      <c r="P33" s="385"/>
      <c r="Q33" s="385"/>
      <c r="R33" s="385"/>
      <c r="S33" s="385"/>
      <c r="T33" s="385"/>
      <c r="U33" s="385"/>
      <c r="V33" s="385"/>
      <c r="W33" s="385"/>
      <c r="X33" s="385"/>
      <c r="Y33" s="385"/>
      <c r="Z33" s="385"/>
    </row>
    <row r="34" spans="1:26" ht="6.75" customHeight="1" x14ac:dyDescent="0.25">
      <c r="A34" s="165"/>
      <c r="B34" s="166"/>
      <c r="C34" s="167"/>
      <c r="D34" s="166"/>
      <c r="E34" s="166"/>
      <c r="F34" s="166"/>
      <c r="G34" s="166"/>
      <c r="H34" s="166"/>
      <c r="I34" s="166"/>
      <c r="J34" s="166"/>
      <c r="K34" s="166"/>
      <c r="L34" s="166"/>
      <c r="M34" s="168"/>
    </row>
    <row r="35" spans="1:26" ht="53.25" customHeight="1" thickBot="1" x14ac:dyDescent="0.3">
      <c r="A35" s="169" t="s">
        <v>17</v>
      </c>
      <c r="B35" s="395" t="s">
        <v>110</v>
      </c>
      <c r="C35" s="395"/>
      <c r="D35" s="395"/>
      <c r="E35" s="395"/>
      <c r="F35" s="395"/>
      <c r="G35" s="395"/>
      <c r="H35" s="395"/>
      <c r="I35" s="395"/>
      <c r="J35" s="395"/>
      <c r="K35" s="395"/>
      <c r="L35" s="395"/>
      <c r="M35" s="396"/>
    </row>
    <row r="36" spans="1:26" ht="11.1" customHeight="1" x14ac:dyDescent="0.25">
      <c r="B36" s="305"/>
      <c r="C36" s="305"/>
      <c r="D36" s="305"/>
      <c r="E36" s="305"/>
      <c r="F36" s="305"/>
      <c r="G36" s="305"/>
      <c r="H36" s="305"/>
      <c r="I36" s="305"/>
      <c r="J36" s="305"/>
      <c r="K36" s="305"/>
      <c r="L36" s="305"/>
      <c r="M36" s="305"/>
    </row>
    <row r="37" spans="1:26" x14ac:dyDescent="0.25">
      <c r="B37" s="305"/>
      <c r="C37" s="305"/>
      <c r="D37" s="305"/>
      <c r="E37" s="305"/>
      <c r="F37" s="305"/>
      <c r="G37" s="305"/>
      <c r="H37" s="305"/>
      <c r="I37" s="305"/>
      <c r="J37" s="305"/>
      <c r="K37" s="305"/>
      <c r="L37" s="305"/>
      <c r="M37" s="305"/>
    </row>
    <row r="38" spans="1:26" ht="12" customHeight="1" x14ac:dyDescent="0.25">
      <c r="B38" s="305"/>
      <c r="C38" s="305"/>
      <c r="D38" s="305"/>
      <c r="E38" s="305"/>
      <c r="F38" s="305"/>
      <c r="G38" s="305"/>
      <c r="H38" s="305"/>
      <c r="I38" s="305"/>
      <c r="J38" s="305"/>
      <c r="K38" s="305"/>
      <c r="L38" s="305"/>
      <c r="M38" s="305"/>
    </row>
  </sheetData>
  <sheetProtection algorithmName="SHA-512" hashValue="R4G0HOO1wSPoXZrTA74Gc0vMml/xHL0rMTRLd9ERuMcZmdV+ms+SaMixrjafRV8KpEW1CiVNR4pCqj9ICJGRUQ==" saltValue="3/3XGoZXFcprH/+a2/jgWA==" spinCount="100000" sheet="1" selectLockedCells="1"/>
  <mergeCells count="86">
    <mergeCell ref="L31:M31"/>
    <mergeCell ref="O31:S31"/>
    <mergeCell ref="C29:E29"/>
    <mergeCell ref="F30:H30"/>
    <mergeCell ref="O23:Z23"/>
    <mergeCell ref="O24:Z24"/>
    <mergeCell ref="O25:Z25"/>
    <mergeCell ref="O26:Z26"/>
    <mergeCell ref="O27:Z27"/>
    <mergeCell ref="O18:Z18"/>
    <mergeCell ref="O19:Z19"/>
    <mergeCell ref="O20:Z20"/>
    <mergeCell ref="O21:Z21"/>
    <mergeCell ref="O22:Z22"/>
    <mergeCell ref="O8:Z8"/>
    <mergeCell ref="O10:Z10"/>
    <mergeCell ref="O12:Z12"/>
    <mergeCell ref="O14:Z14"/>
    <mergeCell ref="O17:Z17"/>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A14:C14"/>
    <mergeCell ref="D14:E14"/>
    <mergeCell ref="F14:I14"/>
    <mergeCell ref="L14:M14"/>
    <mergeCell ref="C17:E17"/>
    <mergeCell ref="F17:G17"/>
    <mergeCell ref="L17:M17"/>
    <mergeCell ref="L16:M16"/>
    <mergeCell ref="C18:E18"/>
    <mergeCell ref="F18:G18"/>
    <mergeCell ref="L18:M18"/>
    <mergeCell ref="C19:E19"/>
    <mergeCell ref="F19:G19"/>
    <mergeCell ref="L19:M19"/>
    <mergeCell ref="C20:E20"/>
    <mergeCell ref="F20:G20"/>
    <mergeCell ref="L20:M20"/>
    <mergeCell ref="C21:E21"/>
    <mergeCell ref="F21:G21"/>
    <mergeCell ref="L21:M21"/>
    <mergeCell ref="B37:M38"/>
    <mergeCell ref="B35:M35"/>
    <mergeCell ref="B36:M36"/>
    <mergeCell ref="L33:M33"/>
    <mergeCell ref="C22:E22"/>
    <mergeCell ref="F22:G22"/>
    <mergeCell ref="L22:M22"/>
    <mergeCell ref="F23:G23"/>
    <mergeCell ref="F24:G24"/>
    <mergeCell ref="L24:M24"/>
    <mergeCell ref="C24:E24"/>
    <mergeCell ref="B31:K31"/>
    <mergeCell ref="F28:G28"/>
    <mergeCell ref="F29:G29"/>
    <mergeCell ref="C23:E23"/>
    <mergeCell ref="L23:M23"/>
    <mergeCell ref="O33:Z33"/>
    <mergeCell ref="C25:E25"/>
    <mergeCell ref="C26:E26"/>
    <mergeCell ref="C27:E27"/>
    <mergeCell ref="C28:E28"/>
    <mergeCell ref="F25:G25"/>
    <mergeCell ref="F26:G26"/>
    <mergeCell ref="F27:G27"/>
    <mergeCell ref="L25:M25"/>
    <mergeCell ref="L26:M26"/>
    <mergeCell ref="L27:M27"/>
    <mergeCell ref="L28:M28"/>
    <mergeCell ref="L29:M29"/>
    <mergeCell ref="B33:K33"/>
    <mergeCell ref="O28:Z28"/>
    <mergeCell ref="O29:Z29"/>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T119"/>
  <sheetViews>
    <sheetView showZeros="0" zoomScaleNormal="100" zoomScaleSheetLayoutView="100" workbookViewId="0">
      <selection activeCell="C61" sqref="C61:L6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6384" width="9.140625" style="1"/>
  </cols>
  <sheetData>
    <row r="2" spans="2:20" ht="15.75" customHeight="1" x14ac:dyDescent="0.25">
      <c r="B2" s="298" t="s">
        <v>57</v>
      </c>
      <c r="C2" s="298"/>
      <c r="D2" s="298"/>
      <c r="E2" s="298"/>
      <c r="F2" s="298"/>
      <c r="G2" s="298"/>
      <c r="H2" s="298"/>
      <c r="I2" s="298"/>
      <c r="J2" s="298"/>
      <c r="K2" s="137"/>
      <c r="L2" s="137"/>
    </row>
    <row r="3" spans="2:20" ht="15" customHeight="1" x14ac:dyDescent="0.25">
      <c r="B3" s="298"/>
      <c r="C3" s="298"/>
      <c r="D3" s="298"/>
      <c r="E3" s="298"/>
      <c r="F3" s="298"/>
      <c r="G3" s="298"/>
      <c r="H3" s="298"/>
      <c r="I3" s="298"/>
      <c r="J3" s="298"/>
      <c r="K3" s="137"/>
      <c r="L3" s="137"/>
    </row>
    <row r="4" spans="2:20" ht="15" customHeight="1" x14ac:dyDescent="0.25">
      <c r="B4" s="298"/>
      <c r="C4" s="298"/>
      <c r="D4" s="298"/>
      <c r="E4" s="298"/>
      <c r="F4" s="298"/>
      <c r="G4" s="298"/>
      <c r="H4" s="298"/>
      <c r="I4" s="298"/>
      <c r="J4" s="298"/>
      <c r="K4" s="137"/>
      <c r="L4" s="137"/>
    </row>
    <row r="5" spans="2:20" ht="6" customHeight="1" x14ac:dyDescent="0.25">
      <c r="B5" s="298"/>
      <c r="C5" s="298"/>
      <c r="D5" s="298"/>
      <c r="E5" s="298"/>
      <c r="F5" s="298"/>
      <c r="G5" s="298"/>
      <c r="H5" s="298"/>
      <c r="I5" s="298"/>
      <c r="J5" s="298"/>
      <c r="K5" s="137"/>
      <c r="L5" s="137"/>
    </row>
    <row r="6" spans="2:20" ht="16.5" customHeight="1" thickBot="1" x14ac:dyDescent="0.3">
      <c r="B6" s="305"/>
      <c r="C6" s="305"/>
      <c r="D6" s="305"/>
      <c r="E6" s="305"/>
      <c r="F6" s="305"/>
      <c r="G6" s="305"/>
      <c r="H6" s="305"/>
      <c r="I6" s="305"/>
      <c r="J6" s="305"/>
      <c r="K6" s="305"/>
      <c r="L6" s="305"/>
    </row>
    <row r="7" spans="2:20" ht="15" customHeight="1" x14ac:dyDescent="0.25">
      <c r="B7" s="461" t="s">
        <v>7</v>
      </c>
      <c r="C7" s="462"/>
      <c r="D7" s="462"/>
      <c r="E7" s="463">
        <f>'Cost Estimate'!E8</f>
        <v>0</v>
      </c>
      <c r="F7" s="463"/>
      <c r="G7" s="463"/>
      <c r="H7" s="463"/>
      <c r="I7" s="463"/>
      <c r="J7" s="463"/>
      <c r="K7" s="463"/>
      <c r="L7" s="464"/>
      <c r="N7" s="371"/>
      <c r="O7" s="371"/>
      <c r="P7" s="371"/>
      <c r="Q7" s="371"/>
      <c r="R7" s="371"/>
      <c r="S7" s="371"/>
      <c r="T7" s="371"/>
    </row>
    <row r="8" spans="2:20" ht="6.75" customHeight="1" x14ac:dyDescent="0.25">
      <c r="B8" s="5"/>
      <c r="L8" s="2"/>
    </row>
    <row r="9" spans="2:20" ht="15" customHeight="1" x14ac:dyDescent="0.25">
      <c r="B9" s="257" t="s">
        <v>74</v>
      </c>
      <c r="C9" s="258"/>
      <c r="D9" s="258"/>
      <c r="E9" s="465">
        <f>'Cost Estimate'!E10</f>
        <v>0</v>
      </c>
      <c r="F9" s="465"/>
      <c r="G9" s="465"/>
      <c r="H9" s="465"/>
      <c r="I9" s="465"/>
      <c r="J9" s="465"/>
      <c r="K9" s="465"/>
      <c r="L9" s="466"/>
      <c r="N9" s="371"/>
      <c r="O9" s="371"/>
      <c r="P9" s="371"/>
      <c r="Q9" s="371"/>
      <c r="R9" s="371"/>
      <c r="S9" s="371"/>
      <c r="T9" s="371"/>
    </row>
    <row r="10" spans="2:20" ht="6.75" customHeight="1" x14ac:dyDescent="0.25">
      <c r="B10" s="5"/>
      <c r="L10" s="2"/>
    </row>
    <row r="11" spans="2:20" ht="15" customHeight="1" x14ac:dyDescent="0.25">
      <c r="B11" s="257" t="s">
        <v>85</v>
      </c>
      <c r="C11" s="258"/>
      <c r="D11" s="258"/>
      <c r="E11" s="465">
        <f>'Cost Estimate'!E12</f>
        <v>0</v>
      </c>
      <c r="F11" s="465"/>
      <c r="G11" s="465"/>
      <c r="H11" s="465"/>
      <c r="I11" s="465"/>
      <c r="J11" s="465"/>
      <c r="K11" s="465"/>
      <c r="L11" s="466"/>
      <c r="N11" s="371"/>
      <c r="O11" s="371"/>
      <c r="P11" s="371"/>
      <c r="Q11" s="371"/>
      <c r="R11" s="371"/>
      <c r="S11" s="371"/>
      <c r="T11" s="371"/>
    </row>
    <row r="12" spans="2:20" ht="6.75" customHeight="1" x14ac:dyDescent="0.25">
      <c r="B12" s="5"/>
      <c r="L12" s="2"/>
    </row>
    <row r="13" spans="2:20" ht="15" customHeight="1" x14ac:dyDescent="0.25">
      <c r="B13" s="257" t="s">
        <v>0</v>
      </c>
      <c r="C13" s="258"/>
      <c r="D13" s="258"/>
      <c r="E13" s="465">
        <f>'Cost Estimate'!E14</f>
        <v>0</v>
      </c>
      <c r="F13" s="465"/>
      <c r="G13" s="465"/>
      <c r="H13" s="465"/>
      <c r="I13" s="465"/>
      <c r="J13" s="465"/>
      <c r="K13" s="465"/>
      <c r="L13" s="466"/>
      <c r="N13" s="371"/>
      <c r="O13" s="371"/>
      <c r="P13" s="371"/>
      <c r="Q13" s="371"/>
      <c r="R13" s="371"/>
      <c r="S13" s="371"/>
      <c r="T13" s="371"/>
    </row>
    <row r="14" spans="2:20" ht="6.75" customHeight="1" x14ac:dyDescent="0.25">
      <c r="B14" s="5"/>
      <c r="L14" s="2"/>
    </row>
    <row r="15" spans="2:20" ht="15" x14ac:dyDescent="0.25">
      <c r="B15" s="257" t="s">
        <v>84</v>
      </c>
      <c r="C15" s="258"/>
      <c r="D15" s="258"/>
      <c r="E15" s="465">
        <f>'Cost Estimate'!K10</f>
        <v>0</v>
      </c>
      <c r="F15" s="465"/>
      <c r="G15" s="465"/>
      <c r="H15" s="465"/>
      <c r="I15" s="465"/>
      <c r="J15" s="465"/>
      <c r="K15" s="465"/>
      <c r="L15" s="466"/>
      <c r="N15" s="371"/>
      <c r="O15" s="371"/>
      <c r="P15" s="371"/>
      <c r="Q15" s="371"/>
      <c r="R15" s="371"/>
      <c r="S15" s="371"/>
      <c r="T15" s="371"/>
    </row>
    <row r="16" spans="2:20" ht="6.75" customHeight="1" thickBot="1" x14ac:dyDescent="0.3">
      <c r="B16" s="3"/>
      <c r="C16" s="8"/>
      <c r="D16" s="8"/>
      <c r="E16" s="8"/>
      <c r="F16" s="8"/>
      <c r="G16" s="8"/>
      <c r="H16" s="8"/>
      <c r="I16" s="8"/>
      <c r="J16" s="8"/>
      <c r="K16" s="8"/>
      <c r="L16" s="11"/>
    </row>
    <row r="17" spans="2:20" s="87" customFormat="1" ht="15" customHeight="1" x14ac:dyDescent="0.25">
      <c r="B17" s="467">
        <v>1</v>
      </c>
      <c r="C17" s="238" t="s">
        <v>8</v>
      </c>
      <c r="D17" s="238"/>
      <c r="E17" s="238"/>
      <c r="F17" s="238"/>
      <c r="G17" s="238"/>
      <c r="H17" s="238"/>
      <c r="I17" s="238"/>
      <c r="J17" s="238"/>
      <c r="K17" s="238"/>
      <c r="L17" s="239"/>
    </row>
    <row r="18" spans="2:20" ht="15" customHeight="1" x14ac:dyDescent="0.25">
      <c r="B18" s="442"/>
      <c r="C18" s="431"/>
      <c r="D18" s="432"/>
      <c r="E18" s="432"/>
      <c r="F18" s="432"/>
      <c r="G18" s="432"/>
      <c r="H18" s="432"/>
      <c r="I18" s="432"/>
      <c r="J18" s="432"/>
      <c r="K18" s="432"/>
      <c r="L18" s="433"/>
      <c r="N18" s="371"/>
      <c r="O18" s="371"/>
      <c r="P18" s="371"/>
      <c r="Q18" s="371"/>
      <c r="R18" s="371"/>
      <c r="S18" s="371"/>
      <c r="T18" s="371"/>
    </row>
    <row r="19" spans="2:20" ht="15.75" customHeight="1" x14ac:dyDescent="0.25">
      <c r="B19" s="442"/>
      <c r="C19" s="434"/>
      <c r="D19" s="435"/>
      <c r="E19" s="435"/>
      <c r="F19" s="435"/>
      <c r="G19" s="435"/>
      <c r="H19" s="435"/>
      <c r="I19" s="435"/>
      <c r="J19" s="435"/>
      <c r="K19" s="435"/>
      <c r="L19" s="436"/>
    </row>
    <row r="20" spans="2:20" ht="15" customHeight="1" x14ac:dyDescent="0.25">
      <c r="B20" s="442"/>
      <c r="C20" s="434"/>
      <c r="D20" s="435"/>
      <c r="E20" s="435"/>
      <c r="F20" s="435"/>
      <c r="G20" s="435"/>
      <c r="H20" s="435"/>
      <c r="I20" s="435"/>
      <c r="J20" s="435"/>
      <c r="K20" s="435"/>
      <c r="L20" s="436"/>
    </row>
    <row r="21" spans="2:20" ht="15" customHeight="1" x14ac:dyDescent="0.25">
      <c r="B21" s="442"/>
      <c r="C21" s="434"/>
      <c r="D21" s="435"/>
      <c r="E21" s="435"/>
      <c r="F21" s="435"/>
      <c r="G21" s="435"/>
      <c r="H21" s="435"/>
      <c r="I21" s="435"/>
      <c r="J21" s="435"/>
      <c r="K21" s="435"/>
      <c r="L21" s="436"/>
    </row>
    <row r="22" spans="2:20" ht="15" customHeight="1" x14ac:dyDescent="0.25">
      <c r="B22" s="442"/>
      <c r="C22" s="434"/>
      <c r="D22" s="435"/>
      <c r="E22" s="435"/>
      <c r="F22" s="435"/>
      <c r="G22" s="435"/>
      <c r="H22" s="435"/>
      <c r="I22" s="435"/>
      <c r="J22" s="435"/>
      <c r="K22" s="435"/>
      <c r="L22" s="436"/>
    </row>
    <row r="23" spans="2:20" ht="15" customHeight="1" x14ac:dyDescent="0.25">
      <c r="B23" s="442"/>
      <c r="C23" s="434"/>
      <c r="D23" s="435"/>
      <c r="E23" s="435"/>
      <c r="F23" s="435"/>
      <c r="G23" s="435"/>
      <c r="H23" s="435"/>
      <c r="I23" s="435"/>
      <c r="J23" s="435"/>
      <c r="K23" s="435"/>
      <c r="L23" s="436"/>
    </row>
    <row r="24" spans="2:20" ht="14.25" customHeight="1" x14ac:dyDescent="0.25">
      <c r="B24" s="442"/>
      <c r="C24" s="434"/>
      <c r="D24" s="435"/>
      <c r="E24" s="435"/>
      <c r="F24" s="435"/>
      <c r="G24" s="435"/>
      <c r="H24" s="435"/>
      <c r="I24" s="435"/>
      <c r="J24" s="435"/>
      <c r="K24" s="435"/>
      <c r="L24" s="436"/>
    </row>
    <row r="25" spans="2:20" ht="15" customHeight="1" x14ac:dyDescent="0.25">
      <c r="B25" s="442"/>
      <c r="C25" s="434"/>
      <c r="D25" s="435"/>
      <c r="E25" s="435"/>
      <c r="F25" s="435"/>
      <c r="G25" s="435"/>
      <c r="H25" s="435"/>
      <c r="I25" s="435"/>
      <c r="J25" s="435"/>
      <c r="K25" s="435"/>
      <c r="L25" s="436"/>
    </row>
    <row r="26" spans="2:20" ht="15" customHeight="1" x14ac:dyDescent="0.25">
      <c r="B26" s="442"/>
      <c r="C26" s="434"/>
      <c r="D26" s="435"/>
      <c r="E26" s="435"/>
      <c r="F26" s="435"/>
      <c r="G26" s="435"/>
      <c r="H26" s="435"/>
      <c r="I26" s="435"/>
      <c r="J26" s="435"/>
      <c r="K26" s="435"/>
      <c r="L26" s="436"/>
    </row>
    <row r="27" spans="2:20" ht="6.75" customHeight="1" x14ac:dyDescent="0.25">
      <c r="B27" s="443"/>
      <c r="C27" s="437"/>
      <c r="D27" s="438"/>
      <c r="E27" s="438"/>
      <c r="F27" s="438"/>
      <c r="G27" s="438"/>
      <c r="H27" s="438"/>
      <c r="I27" s="438"/>
      <c r="J27" s="438"/>
      <c r="K27" s="438"/>
      <c r="L27" s="439"/>
    </row>
    <row r="28" spans="2:20" s="87" customFormat="1" x14ac:dyDescent="0.25">
      <c r="B28" s="442">
        <v>2</v>
      </c>
      <c r="C28" s="440" t="s">
        <v>60</v>
      </c>
      <c r="D28" s="440"/>
      <c r="E28" s="440"/>
      <c r="F28" s="440"/>
      <c r="G28" s="440"/>
      <c r="H28" s="440"/>
      <c r="I28" s="440"/>
      <c r="J28" s="440"/>
      <c r="K28" s="440"/>
      <c r="L28" s="441"/>
    </row>
    <row r="29" spans="2:20" ht="15" customHeight="1" x14ac:dyDescent="0.25">
      <c r="B29" s="442"/>
      <c r="C29" s="423"/>
      <c r="D29" s="423"/>
      <c r="E29" s="423"/>
      <c r="F29" s="423"/>
      <c r="G29" s="423"/>
      <c r="H29" s="423"/>
      <c r="I29" s="423"/>
      <c r="J29" s="423"/>
      <c r="K29" s="423"/>
      <c r="L29" s="428"/>
    </row>
    <row r="30" spans="2:20" x14ac:dyDescent="0.25">
      <c r="B30" s="442"/>
      <c r="C30" s="423"/>
      <c r="D30" s="423"/>
      <c r="E30" s="423"/>
      <c r="F30" s="423"/>
      <c r="G30" s="423"/>
      <c r="H30" s="423"/>
      <c r="I30" s="423"/>
      <c r="J30" s="423"/>
      <c r="K30" s="423"/>
      <c r="L30" s="428"/>
    </row>
    <row r="31" spans="2:20" x14ac:dyDescent="0.25">
      <c r="B31" s="442"/>
      <c r="C31" s="423"/>
      <c r="D31" s="423"/>
      <c r="E31" s="423"/>
      <c r="F31" s="423"/>
      <c r="G31" s="423"/>
      <c r="H31" s="423"/>
      <c r="I31" s="423"/>
      <c r="J31" s="423"/>
      <c r="K31" s="423"/>
      <c r="L31" s="428"/>
    </row>
    <row r="32" spans="2:20" x14ac:dyDescent="0.25">
      <c r="B32" s="442"/>
      <c r="C32" s="423"/>
      <c r="D32" s="423"/>
      <c r="E32" s="423"/>
      <c r="F32" s="423"/>
      <c r="G32" s="423"/>
      <c r="H32" s="423"/>
      <c r="I32" s="423"/>
      <c r="J32" s="423"/>
      <c r="K32" s="423"/>
      <c r="L32" s="428"/>
    </row>
    <row r="33" spans="2:17" s="87" customFormat="1" x14ac:dyDescent="0.25">
      <c r="B33" s="442"/>
      <c r="C33" s="423"/>
      <c r="D33" s="423"/>
      <c r="E33" s="423"/>
      <c r="F33" s="423"/>
      <c r="G33" s="423"/>
      <c r="H33" s="423"/>
      <c r="I33" s="423"/>
      <c r="J33" s="423"/>
      <c r="K33" s="423"/>
      <c r="L33" s="428"/>
    </row>
    <row r="34" spans="2:17" s="87" customFormat="1" x14ac:dyDescent="0.25">
      <c r="B34" s="442"/>
      <c r="C34" s="423"/>
      <c r="D34" s="423"/>
      <c r="E34" s="423"/>
      <c r="F34" s="423"/>
      <c r="G34" s="423"/>
      <c r="H34" s="423"/>
      <c r="I34" s="423"/>
      <c r="J34" s="423"/>
      <c r="K34" s="423"/>
      <c r="L34" s="428"/>
    </row>
    <row r="35" spans="2:17" ht="6.75" customHeight="1" x14ac:dyDescent="0.25">
      <c r="B35" s="443"/>
      <c r="C35" s="429"/>
      <c r="D35" s="429"/>
      <c r="E35" s="429"/>
      <c r="F35" s="429"/>
      <c r="G35" s="429"/>
      <c r="H35" s="429"/>
      <c r="I35" s="429"/>
      <c r="J35" s="429"/>
      <c r="K35" s="429"/>
      <c r="L35" s="430"/>
    </row>
    <row r="36" spans="2:17" s="87" customFormat="1" x14ac:dyDescent="0.25">
      <c r="B36" s="442">
        <v>3</v>
      </c>
      <c r="C36" s="440" t="s">
        <v>14</v>
      </c>
      <c r="D36" s="440"/>
      <c r="E36" s="440"/>
      <c r="F36" s="440"/>
      <c r="G36" s="440"/>
      <c r="H36" s="440"/>
      <c r="I36" s="440"/>
      <c r="J36" s="440"/>
      <c r="K36" s="440"/>
      <c r="L36" s="441"/>
    </row>
    <row r="37" spans="2:17" ht="15" customHeight="1" x14ac:dyDescent="0.25">
      <c r="B37" s="442"/>
      <c r="C37" s="423"/>
      <c r="D37" s="423"/>
      <c r="E37" s="423"/>
      <c r="F37" s="423"/>
      <c r="G37" s="423"/>
      <c r="H37" s="423"/>
      <c r="I37" s="423"/>
      <c r="J37" s="423"/>
      <c r="K37" s="423"/>
      <c r="L37" s="428"/>
      <c r="N37" s="371"/>
      <c r="O37" s="371"/>
      <c r="P37" s="371"/>
      <c r="Q37" s="371"/>
    </row>
    <row r="38" spans="2:17" ht="15" customHeight="1" x14ac:dyDescent="0.25">
      <c r="B38" s="442"/>
      <c r="C38" s="423"/>
      <c r="D38" s="423"/>
      <c r="E38" s="423"/>
      <c r="F38" s="423"/>
      <c r="G38" s="423"/>
      <c r="H38" s="423"/>
      <c r="I38" s="423"/>
      <c r="J38" s="423"/>
      <c r="K38" s="423"/>
      <c r="L38" s="428"/>
    </row>
    <row r="39" spans="2:17" x14ac:dyDescent="0.25">
      <c r="B39" s="442"/>
      <c r="C39" s="423"/>
      <c r="D39" s="423"/>
      <c r="E39" s="423"/>
      <c r="F39" s="423"/>
      <c r="G39" s="423"/>
      <c r="H39" s="423"/>
      <c r="I39" s="423"/>
      <c r="J39" s="423"/>
      <c r="K39" s="423"/>
      <c r="L39" s="428"/>
    </row>
    <row r="40" spans="2:17" x14ac:dyDescent="0.25">
      <c r="B40" s="442"/>
      <c r="C40" s="423"/>
      <c r="D40" s="423"/>
      <c r="E40" s="423"/>
      <c r="F40" s="423"/>
      <c r="G40" s="423"/>
      <c r="H40" s="423"/>
      <c r="I40" s="423"/>
      <c r="J40" s="423"/>
      <c r="K40" s="423"/>
      <c r="L40" s="428"/>
    </row>
    <row r="41" spans="2:17" s="87" customFormat="1" x14ac:dyDescent="0.25">
      <c r="B41" s="442"/>
      <c r="C41" s="423"/>
      <c r="D41" s="423"/>
      <c r="E41" s="423"/>
      <c r="F41" s="423"/>
      <c r="G41" s="423"/>
      <c r="H41" s="423"/>
      <c r="I41" s="423"/>
      <c r="J41" s="423"/>
      <c r="K41" s="423"/>
      <c r="L41" s="428"/>
    </row>
    <row r="42" spans="2:17" s="87" customFormat="1" x14ac:dyDescent="0.25">
      <c r="B42" s="442"/>
      <c r="C42" s="423"/>
      <c r="D42" s="423"/>
      <c r="E42" s="423"/>
      <c r="F42" s="423"/>
      <c r="G42" s="423"/>
      <c r="H42" s="423"/>
      <c r="I42" s="423"/>
      <c r="J42" s="423"/>
      <c r="K42" s="423"/>
      <c r="L42" s="428"/>
    </row>
    <row r="43" spans="2:17" ht="6.75" customHeight="1" x14ac:dyDescent="0.25">
      <c r="B43" s="443"/>
      <c r="C43" s="429"/>
      <c r="D43" s="429"/>
      <c r="E43" s="429"/>
      <c r="F43" s="429"/>
      <c r="G43" s="429"/>
      <c r="H43" s="429"/>
      <c r="I43" s="429"/>
      <c r="J43" s="429"/>
      <c r="K43" s="429"/>
      <c r="L43" s="430"/>
    </row>
    <row r="44" spans="2:17" s="87" customFormat="1" x14ac:dyDescent="0.25">
      <c r="B44" s="442">
        <v>4</v>
      </c>
      <c r="C44" s="440" t="s">
        <v>64</v>
      </c>
      <c r="D44" s="440"/>
      <c r="E44" s="440"/>
      <c r="F44" s="440"/>
      <c r="G44" s="440"/>
      <c r="H44" s="440"/>
      <c r="I44" s="440"/>
      <c r="J44" s="440"/>
      <c r="K44" s="440"/>
      <c r="L44" s="441"/>
    </row>
    <row r="45" spans="2:17" ht="15" customHeight="1" x14ac:dyDescent="0.25">
      <c r="B45" s="442"/>
      <c r="C45" s="423"/>
      <c r="D45" s="424"/>
      <c r="E45" s="424"/>
      <c r="F45" s="424"/>
      <c r="G45" s="424"/>
      <c r="H45" s="424"/>
      <c r="I45" s="424"/>
      <c r="J45" s="424"/>
      <c r="K45" s="424"/>
      <c r="L45" s="425"/>
      <c r="N45" s="371"/>
      <c r="O45" s="371"/>
      <c r="P45" s="371"/>
    </row>
    <row r="46" spans="2:17" x14ac:dyDescent="0.25">
      <c r="B46" s="442"/>
      <c r="C46" s="424"/>
      <c r="D46" s="424"/>
      <c r="E46" s="424"/>
      <c r="F46" s="424"/>
      <c r="G46" s="424"/>
      <c r="H46" s="424"/>
      <c r="I46" s="424"/>
      <c r="J46" s="424"/>
      <c r="K46" s="424"/>
      <c r="L46" s="425"/>
    </row>
    <row r="47" spans="2:17" x14ac:dyDescent="0.25">
      <c r="B47" s="442"/>
      <c r="C47" s="424"/>
      <c r="D47" s="424"/>
      <c r="E47" s="424"/>
      <c r="F47" s="424"/>
      <c r="G47" s="424"/>
      <c r="H47" s="424"/>
      <c r="I47" s="424"/>
      <c r="J47" s="424"/>
      <c r="K47" s="424"/>
      <c r="L47" s="425"/>
    </row>
    <row r="48" spans="2:17" x14ac:dyDescent="0.25">
      <c r="B48" s="442"/>
      <c r="C48" s="424"/>
      <c r="D48" s="424"/>
      <c r="E48" s="424"/>
      <c r="F48" s="424"/>
      <c r="G48" s="424"/>
      <c r="H48" s="424"/>
      <c r="I48" s="424"/>
      <c r="J48" s="424"/>
      <c r="K48" s="424"/>
      <c r="L48" s="425"/>
    </row>
    <row r="49" spans="2:16" s="87" customFormat="1" x14ac:dyDescent="0.25">
      <c r="B49" s="442"/>
      <c r="C49" s="424"/>
      <c r="D49" s="424"/>
      <c r="E49" s="424"/>
      <c r="F49" s="424"/>
      <c r="G49" s="424"/>
      <c r="H49" s="424"/>
      <c r="I49" s="424"/>
      <c r="J49" s="424"/>
      <c r="K49" s="424"/>
      <c r="L49" s="425"/>
    </row>
    <row r="50" spans="2:16" s="87" customFormat="1" x14ac:dyDescent="0.25">
      <c r="B50" s="442"/>
      <c r="C50" s="424"/>
      <c r="D50" s="424"/>
      <c r="E50" s="424"/>
      <c r="F50" s="424"/>
      <c r="G50" s="424"/>
      <c r="H50" s="424"/>
      <c r="I50" s="424"/>
      <c r="J50" s="424"/>
      <c r="K50" s="424"/>
      <c r="L50" s="425"/>
    </row>
    <row r="51" spans="2:16" ht="6.75" customHeight="1" x14ac:dyDescent="0.25">
      <c r="B51" s="443"/>
      <c r="C51" s="426"/>
      <c r="D51" s="426"/>
      <c r="E51" s="426"/>
      <c r="F51" s="426"/>
      <c r="G51" s="426"/>
      <c r="H51" s="426"/>
      <c r="I51" s="426"/>
      <c r="J51" s="426"/>
      <c r="K51" s="426"/>
      <c r="L51" s="427"/>
    </row>
    <row r="52" spans="2:16" s="87" customFormat="1" x14ac:dyDescent="0.25">
      <c r="B52" s="442">
        <v>5</v>
      </c>
      <c r="C52" s="440" t="s">
        <v>13</v>
      </c>
      <c r="D52" s="440"/>
      <c r="E52" s="440"/>
      <c r="F52" s="440"/>
      <c r="G52" s="440"/>
      <c r="H52" s="440"/>
      <c r="I52" s="440"/>
      <c r="J52" s="440"/>
      <c r="K52" s="440"/>
      <c r="L52" s="441"/>
    </row>
    <row r="53" spans="2:16" ht="15" customHeight="1" x14ac:dyDescent="0.25">
      <c r="B53" s="442"/>
      <c r="C53" s="423"/>
      <c r="D53" s="424"/>
      <c r="E53" s="424"/>
      <c r="F53" s="424"/>
      <c r="G53" s="424"/>
      <c r="H53" s="424"/>
      <c r="I53" s="424"/>
      <c r="J53" s="424"/>
      <c r="K53" s="424"/>
      <c r="L53" s="425"/>
      <c r="N53" s="371"/>
      <c r="O53" s="371"/>
      <c r="P53" s="371"/>
    </row>
    <row r="54" spans="2:16" x14ac:dyDescent="0.25">
      <c r="B54" s="442"/>
      <c r="C54" s="424"/>
      <c r="D54" s="424"/>
      <c r="E54" s="424"/>
      <c r="F54" s="424"/>
      <c r="G54" s="424"/>
      <c r="H54" s="424"/>
      <c r="I54" s="424"/>
      <c r="J54" s="424"/>
      <c r="K54" s="424"/>
      <c r="L54" s="425"/>
    </row>
    <row r="55" spans="2:16" x14ac:dyDescent="0.25">
      <c r="B55" s="442"/>
      <c r="C55" s="424"/>
      <c r="D55" s="424"/>
      <c r="E55" s="424"/>
      <c r="F55" s="424"/>
      <c r="G55" s="424"/>
      <c r="H55" s="424"/>
      <c r="I55" s="424"/>
      <c r="J55" s="424"/>
      <c r="K55" s="424"/>
      <c r="L55" s="425"/>
    </row>
    <row r="56" spans="2:16" s="87" customFormat="1" x14ac:dyDescent="0.25">
      <c r="B56" s="442"/>
      <c r="C56" s="424"/>
      <c r="D56" s="424"/>
      <c r="E56" s="424"/>
      <c r="F56" s="424"/>
      <c r="G56" s="424"/>
      <c r="H56" s="424"/>
      <c r="I56" s="424"/>
      <c r="J56" s="424"/>
      <c r="K56" s="424"/>
      <c r="L56" s="425"/>
    </row>
    <row r="57" spans="2:16" s="87" customFormat="1" x14ac:dyDescent="0.25">
      <c r="B57" s="442"/>
      <c r="C57" s="424"/>
      <c r="D57" s="424"/>
      <c r="E57" s="424"/>
      <c r="F57" s="424"/>
      <c r="G57" s="424"/>
      <c r="H57" s="424"/>
      <c r="I57" s="424"/>
      <c r="J57" s="424"/>
      <c r="K57" s="424"/>
      <c r="L57" s="425"/>
    </row>
    <row r="58" spans="2:16" s="87" customFormat="1" x14ac:dyDescent="0.25">
      <c r="B58" s="442"/>
      <c r="C58" s="424"/>
      <c r="D58" s="424"/>
      <c r="E58" s="424"/>
      <c r="F58" s="424"/>
      <c r="G58" s="424"/>
      <c r="H58" s="424"/>
      <c r="I58" s="424"/>
      <c r="J58" s="424"/>
      <c r="K58" s="424"/>
      <c r="L58" s="425"/>
    </row>
    <row r="59" spans="2:16" ht="6.75" customHeight="1" x14ac:dyDescent="0.25">
      <c r="B59" s="443"/>
      <c r="C59" s="426"/>
      <c r="D59" s="426"/>
      <c r="E59" s="426"/>
      <c r="F59" s="426"/>
      <c r="G59" s="426"/>
      <c r="H59" s="426"/>
      <c r="I59" s="426"/>
      <c r="J59" s="426"/>
      <c r="K59" s="426"/>
      <c r="L59" s="427"/>
    </row>
    <row r="60" spans="2:16" s="87" customFormat="1" x14ac:dyDescent="0.25">
      <c r="B60" s="442">
        <v>6</v>
      </c>
      <c r="C60" s="440" t="s">
        <v>19</v>
      </c>
      <c r="D60" s="440"/>
      <c r="E60" s="440"/>
      <c r="F60" s="440"/>
      <c r="G60" s="440"/>
      <c r="H60" s="440"/>
      <c r="I60" s="440"/>
      <c r="J60" s="440"/>
      <c r="K60" s="440"/>
      <c r="L60" s="441"/>
    </row>
    <row r="61" spans="2:16" ht="15" customHeight="1" x14ac:dyDescent="0.25">
      <c r="B61" s="442"/>
      <c r="C61" s="423"/>
      <c r="D61" s="424"/>
      <c r="E61" s="424"/>
      <c r="F61" s="424"/>
      <c r="G61" s="424"/>
      <c r="H61" s="424"/>
      <c r="I61" s="424"/>
      <c r="J61" s="424"/>
      <c r="K61" s="424"/>
      <c r="L61" s="425"/>
    </row>
    <row r="62" spans="2:16" ht="15" customHeight="1" x14ac:dyDescent="0.25">
      <c r="B62" s="442"/>
      <c r="C62" s="424"/>
      <c r="D62" s="424"/>
      <c r="E62" s="424"/>
      <c r="F62" s="424"/>
      <c r="G62" s="424"/>
      <c r="H62" s="424"/>
      <c r="I62" s="424"/>
      <c r="J62" s="424"/>
      <c r="K62" s="424"/>
      <c r="L62" s="425"/>
    </row>
    <row r="63" spans="2:16" ht="15" customHeight="1" x14ac:dyDescent="0.25">
      <c r="B63" s="442"/>
      <c r="C63" s="424"/>
      <c r="D63" s="424"/>
      <c r="E63" s="424"/>
      <c r="F63" s="424"/>
      <c r="G63" s="424"/>
      <c r="H63" s="424"/>
      <c r="I63" s="424"/>
      <c r="J63" s="424"/>
      <c r="K63" s="424"/>
      <c r="L63" s="425"/>
    </row>
    <row r="64" spans="2:16" ht="15" customHeight="1" x14ac:dyDescent="0.25">
      <c r="B64" s="442"/>
      <c r="C64" s="424"/>
      <c r="D64" s="424"/>
      <c r="E64" s="424"/>
      <c r="F64" s="424"/>
      <c r="G64" s="424"/>
      <c r="H64" s="424"/>
      <c r="I64" s="424"/>
      <c r="J64" s="424"/>
      <c r="K64" s="424"/>
      <c r="L64" s="425"/>
    </row>
    <row r="65" spans="2:12" s="87" customFormat="1" ht="15" customHeight="1" x14ac:dyDescent="0.25">
      <c r="B65" s="442"/>
      <c r="C65" s="424"/>
      <c r="D65" s="424"/>
      <c r="E65" s="424"/>
      <c r="F65" s="424"/>
      <c r="G65" s="424"/>
      <c r="H65" s="424"/>
      <c r="I65" s="424"/>
      <c r="J65" s="424"/>
      <c r="K65" s="424"/>
      <c r="L65" s="425"/>
    </row>
    <row r="66" spans="2:12" s="87" customFormat="1" ht="15" customHeight="1" x14ac:dyDescent="0.25">
      <c r="B66" s="442"/>
      <c r="C66" s="424"/>
      <c r="D66" s="424"/>
      <c r="E66" s="424"/>
      <c r="F66" s="424"/>
      <c r="G66" s="424"/>
      <c r="H66" s="424"/>
      <c r="I66" s="424"/>
      <c r="J66" s="424"/>
      <c r="K66" s="424"/>
      <c r="L66" s="425"/>
    </row>
    <row r="67" spans="2:12" ht="6.75" customHeight="1" thickBot="1" x14ac:dyDescent="0.3">
      <c r="B67" s="444"/>
      <c r="C67" s="459"/>
      <c r="D67" s="459"/>
      <c r="E67" s="459"/>
      <c r="F67" s="459"/>
      <c r="G67" s="459"/>
      <c r="H67" s="459"/>
      <c r="I67" s="459"/>
      <c r="J67" s="459"/>
      <c r="K67" s="459"/>
      <c r="L67" s="460"/>
    </row>
    <row r="68" spans="2:12" ht="6.75" customHeight="1" thickBot="1" x14ac:dyDescent="0.3">
      <c r="B68" s="32"/>
      <c r="C68" s="33"/>
      <c r="D68" s="33"/>
      <c r="E68" s="33"/>
      <c r="F68" s="33"/>
      <c r="G68" s="33"/>
      <c r="H68" s="33"/>
      <c r="I68" s="33"/>
      <c r="J68" s="33"/>
      <c r="K68" s="133"/>
      <c r="L68" s="134"/>
    </row>
    <row r="69" spans="2:12" ht="6.75" customHeight="1" thickBot="1" x14ac:dyDescent="0.3">
      <c r="B69" s="3"/>
      <c r="C69" s="8"/>
      <c r="D69" s="8"/>
      <c r="E69" s="8"/>
      <c r="F69" s="8"/>
      <c r="G69" s="8"/>
      <c r="H69" s="8"/>
      <c r="I69" s="8"/>
      <c r="J69" s="8"/>
      <c r="K69" s="8"/>
      <c r="L69" s="11"/>
    </row>
    <row r="70" spans="2:12" s="87" customFormat="1" x14ac:dyDescent="0.25">
      <c r="B70" s="138" t="s">
        <v>2</v>
      </c>
      <c r="C70" s="454" t="s">
        <v>3</v>
      </c>
      <c r="D70" s="455"/>
      <c r="E70" s="455"/>
      <c r="F70" s="456"/>
      <c r="G70" s="457" t="s">
        <v>4</v>
      </c>
      <c r="H70" s="457"/>
      <c r="I70" s="457" t="s">
        <v>5</v>
      </c>
      <c r="J70" s="457"/>
      <c r="K70" s="457" t="s">
        <v>6</v>
      </c>
      <c r="L70" s="458"/>
    </row>
    <row r="71" spans="2:12" ht="15" customHeight="1" x14ac:dyDescent="0.25">
      <c r="B71" s="143"/>
      <c r="C71" s="248"/>
      <c r="D71" s="445"/>
      <c r="E71" s="445"/>
      <c r="F71" s="249"/>
      <c r="G71" s="446"/>
      <c r="H71" s="446"/>
      <c r="I71" s="446"/>
      <c r="J71" s="446"/>
      <c r="K71" s="309"/>
      <c r="L71" s="310"/>
    </row>
    <row r="72" spans="2:12" ht="13.5" thickBot="1" x14ac:dyDescent="0.3">
      <c r="B72" s="144"/>
      <c r="C72" s="447"/>
      <c r="D72" s="448"/>
      <c r="E72" s="448"/>
      <c r="F72" s="449"/>
      <c r="G72" s="450"/>
      <c r="H72" s="451"/>
      <c r="I72" s="450"/>
      <c r="J72" s="451"/>
      <c r="K72" s="452"/>
      <c r="L72" s="453"/>
    </row>
    <row r="73" spans="2:12" ht="6.75" customHeight="1" x14ac:dyDescent="0.25"/>
    <row r="74" spans="2:12" ht="6.75" customHeight="1" x14ac:dyDescent="0.25">
      <c r="D74" s="81"/>
    </row>
    <row r="75" spans="2:12" ht="14.25" customHeight="1" x14ac:dyDescent="0.25">
      <c r="C75" s="81"/>
    </row>
    <row r="76" spans="2:12" ht="29.25" customHeight="1" x14ac:dyDescent="0.25">
      <c r="C76" s="305"/>
      <c r="D76" s="305"/>
      <c r="E76" s="305"/>
      <c r="F76" s="305"/>
      <c r="G76" s="305"/>
      <c r="H76" s="305"/>
      <c r="I76" s="305"/>
      <c r="J76" s="305"/>
      <c r="K76" s="305"/>
      <c r="L76" s="305"/>
    </row>
    <row r="82" spans="2:12" x14ac:dyDescent="0.25">
      <c r="B82" s="129"/>
      <c r="L82" s="139"/>
    </row>
    <row r="83" spans="2:12" x14ac:dyDescent="0.25">
      <c r="B83" s="129"/>
      <c r="L83" s="139"/>
    </row>
    <row r="84" spans="2:12" x14ac:dyDescent="0.25">
      <c r="B84" s="129"/>
      <c r="L84" s="139"/>
    </row>
    <row r="85" spans="2:12" x14ac:dyDescent="0.25">
      <c r="B85" s="129"/>
      <c r="L85" s="139"/>
    </row>
    <row r="86" spans="2:12" x14ac:dyDescent="0.25">
      <c r="B86" s="129"/>
      <c r="L86" s="139"/>
    </row>
    <row r="87" spans="2:12" x14ac:dyDescent="0.25">
      <c r="B87" s="129"/>
      <c r="L87" s="139"/>
    </row>
    <row r="88" spans="2:12" x14ac:dyDescent="0.25">
      <c r="B88" s="129"/>
      <c r="L88" s="139"/>
    </row>
    <row r="89" spans="2:12" x14ac:dyDescent="0.25">
      <c r="B89" s="129"/>
      <c r="L89" s="139"/>
    </row>
    <row r="90" spans="2:12" x14ac:dyDescent="0.25">
      <c r="B90" s="129"/>
      <c r="L90" s="139"/>
    </row>
    <row r="91" spans="2:12" x14ac:dyDescent="0.25">
      <c r="B91" s="129"/>
      <c r="L91" s="139"/>
    </row>
    <row r="92" spans="2:12" x14ac:dyDescent="0.25">
      <c r="B92" s="129"/>
      <c r="L92" s="139"/>
    </row>
    <row r="93" spans="2:12" x14ac:dyDescent="0.25">
      <c r="B93" s="129"/>
      <c r="L93" s="139"/>
    </row>
    <row r="94" spans="2:12" x14ac:dyDescent="0.25">
      <c r="B94" s="129"/>
      <c r="L94" s="139"/>
    </row>
    <row r="95" spans="2:12" x14ac:dyDescent="0.25">
      <c r="B95" s="129"/>
      <c r="L95" s="139"/>
    </row>
    <row r="96" spans="2:12" x14ac:dyDescent="0.25">
      <c r="B96" s="129"/>
      <c r="L96" s="139"/>
    </row>
    <row r="97" spans="2:12" x14ac:dyDescent="0.25">
      <c r="B97" s="129"/>
      <c r="L97" s="139"/>
    </row>
    <row r="98" spans="2:12" x14ac:dyDescent="0.25">
      <c r="B98" s="129"/>
      <c r="L98" s="139"/>
    </row>
    <row r="99" spans="2:12" x14ac:dyDescent="0.25">
      <c r="B99" s="129"/>
      <c r="L99" s="139"/>
    </row>
    <row r="100" spans="2:12" x14ac:dyDescent="0.25">
      <c r="B100" s="129"/>
      <c r="L100" s="139"/>
    </row>
    <row r="101" spans="2:12" x14ac:dyDescent="0.25">
      <c r="B101" s="129"/>
      <c r="L101" s="139"/>
    </row>
    <row r="102" spans="2:12" x14ac:dyDescent="0.25">
      <c r="B102" s="129"/>
      <c r="L102" s="139"/>
    </row>
    <row r="103" spans="2:12" x14ac:dyDescent="0.25">
      <c r="B103" s="129"/>
      <c r="L103" s="139"/>
    </row>
    <row r="104" spans="2:12" x14ac:dyDescent="0.25">
      <c r="B104" s="129"/>
      <c r="L104" s="139"/>
    </row>
    <row r="105" spans="2:12" x14ac:dyDescent="0.25">
      <c r="B105" s="129"/>
      <c r="L105" s="139"/>
    </row>
    <row r="106" spans="2:12" x14ac:dyDescent="0.25">
      <c r="B106" s="129"/>
      <c r="L106" s="139"/>
    </row>
    <row r="107" spans="2:12" x14ac:dyDescent="0.25">
      <c r="B107" s="129"/>
      <c r="L107" s="139"/>
    </row>
    <row r="108" spans="2:12" x14ac:dyDescent="0.25">
      <c r="B108" s="129"/>
      <c r="L108" s="139"/>
    </row>
    <row r="109" spans="2:12" x14ac:dyDescent="0.25">
      <c r="B109" s="129"/>
      <c r="L109" s="139"/>
    </row>
    <row r="110" spans="2:12" x14ac:dyDescent="0.25">
      <c r="B110" s="129"/>
      <c r="L110" s="139"/>
    </row>
    <row r="111" spans="2:12" x14ac:dyDescent="0.25">
      <c r="B111" s="129"/>
      <c r="L111" s="139"/>
    </row>
    <row r="112" spans="2:12" x14ac:dyDescent="0.25">
      <c r="B112" s="129"/>
      <c r="L112" s="139"/>
    </row>
    <row r="113" spans="2:12" x14ac:dyDescent="0.25">
      <c r="B113" s="129"/>
      <c r="L113" s="139"/>
    </row>
    <row r="114" spans="2:12" x14ac:dyDescent="0.25">
      <c r="B114" s="129"/>
      <c r="L114" s="139"/>
    </row>
    <row r="115" spans="2:12" x14ac:dyDescent="0.25">
      <c r="B115" s="129"/>
      <c r="L115" s="139"/>
    </row>
    <row r="116" spans="2:12" x14ac:dyDescent="0.25">
      <c r="B116" s="129"/>
      <c r="L116" s="139"/>
    </row>
    <row r="117" spans="2:12" x14ac:dyDescent="0.25">
      <c r="B117" s="129"/>
      <c r="L117" s="139"/>
    </row>
    <row r="118" spans="2:12" x14ac:dyDescent="0.25">
      <c r="B118" s="129"/>
      <c r="L118" s="139"/>
    </row>
    <row r="119" spans="2:12" ht="13.5" thickBot="1" x14ac:dyDescent="0.3">
      <c r="B119" s="140"/>
      <c r="C119" s="141"/>
      <c r="D119" s="141"/>
      <c r="E119" s="141"/>
      <c r="F119" s="141"/>
      <c r="G119" s="141"/>
      <c r="H119" s="141"/>
      <c r="I119" s="141"/>
      <c r="J119" s="141"/>
      <c r="K119" s="141"/>
      <c r="L119" s="142"/>
    </row>
  </sheetData>
  <sheetProtection algorithmName="SHA-512" hashValue="dBxHEq6EUVdS0iAou0X6Ib78kNQzzbsE6+gHmm+IH/73T3fAs94S8zZ+FZbphWMi3T4LhKWO2/ddPtEUUrq9ug==" saltValue="zI8Ct2bbiMuhrKbFMsmIGg==" spinCount="100000" sheet="1" selectLockedCells="1"/>
  <mergeCells count="52">
    <mergeCell ref="N37:Q37"/>
    <mergeCell ref="N45:P45"/>
    <mergeCell ref="N53:P53"/>
    <mergeCell ref="N18:T18"/>
    <mergeCell ref="N7:T7"/>
    <mergeCell ref="N9:T9"/>
    <mergeCell ref="N11:T11"/>
    <mergeCell ref="N13:T13"/>
    <mergeCell ref="N15:T15"/>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 ref="C70:F70"/>
    <mergeCell ref="G70:H70"/>
    <mergeCell ref="I70:J70"/>
    <mergeCell ref="K70:L70"/>
    <mergeCell ref="C61:L67"/>
    <mergeCell ref="C76:L76"/>
    <mergeCell ref="C71:F71"/>
    <mergeCell ref="G71:H71"/>
    <mergeCell ref="I71:J71"/>
    <mergeCell ref="K71:L71"/>
    <mergeCell ref="C72:F72"/>
    <mergeCell ref="G72:H72"/>
    <mergeCell ref="I72:J72"/>
    <mergeCell ref="K72:L72"/>
    <mergeCell ref="B28:B35"/>
    <mergeCell ref="B60:B67"/>
    <mergeCell ref="B52:B59"/>
    <mergeCell ref="B44:B51"/>
    <mergeCell ref="B36:B43"/>
    <mergeCell ref="C17:L17"/>
    <mergeCell ref="C53:L59"/>
    <mergeCell ref="C37:L43"/>
    <mergeCell ref="C45:L51"/>
    <mergeCell ref="C18:L27"/>
    <mergeCell ref="C29:L35"/>
    <mergeCell ref="C36:L36"/>
    <mergeCell ref="C28:L28"/>
  </mergeCells>
  <pageMargins left="0" right="0" top="0" bottom="0" header="0" footer="0"/>
  <pageSetup paperSize="8"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topLeftCell="A19" zoomScaleNormal="100" zoomScaleSheetLayoutView="100" workbookViewId="0">
      <selection activeCell="E21" sqref="E21:F21"/>
    </sheetView>
  </sheetViews>
  <sheetFormatPr defaultColWidth="9.140625" defaultRowHeight="12.75" x14ac:dyDescent="0.2"/>
  <cols>
    <col min="1" max="1" width="2.28515625" style="16" customWidth="1"/>
    <col min="2" max="3" width="19.140625" style="20" customWidth="1"/>
    <col min="4" max="4" width="5.28515625" style="20" customWidth="1"/>
    <col min="5" max="8" width="12" style="20" customWidth="1"/>
    <col min="9" max="9" width="2.28515625" style="17" customWidth="1"/>
    <col min="10" max="16384" width="9.140625" style="21"/>
  </cols>
  <sheetData>
    <row r="1" spans="1:17" s="16" customFormat="1" x14ac:dyDescent="0.2">
      <c r="B1" s="17"/>
      <c r="C1" s="17"/>
      <c r="D1" s="17"/>
      <c r="E1" s="17"/>
      <c r="F1" s="17"/>
      <c r="G1" s="17"/>
      <c r="H1" s="17"/>
      <c r="I1" s="17"/>
    </row>
    <row r="2" spans="1:17" s="1" customFormat="1" x14ac:dyDescent="0.25"/>
    <row r="3" spans="1:17" s="1" customFormat="1" ht="15.75" customHeight="1" x14ac:dyDescent="0.25">
      <c r="B3" s="298" t="s">
        <v>32</v>
      </c>
      <c r="C3" s="298"/>
      <c r="D3" s="298"/>
      <c r="E3" s="298"/>
      <c r="F3" s="298"/>
      <c r="G3" s="298"/>
      <c r="H3" s="298"/>
    </row>
    <row r="4" spans="1:17" s="1" customFormat="1" ht="15" customHeight="1" x14ac:dyDescent="0.25">
      <c r="B4" s="298"/>
      <c r="C4" s="298"/>
      <c r="D4" s="298"/>
      <c r="E4" s="298"/>
      <c r="F4" s="298"/>
      <c r="G4" s="298"/>
      <c r="H4" s="298"/>
    </row>
    <row r="5" spans="1:17" s="1" customFormat="1" ht="19.5" customHeight="1" thickBot="1" x14ac:dyDescent="0.3">
      <c r="B5" s="298"/>
      <c r="C5" s="298"/>
      <c r="D5" s="298"/>
      <c r="E5" s="298"/>
      <c r="F5" s="298"/>
      <c r="G5" s="298"/>
      <c r="H5" s="298"/>
    </row>
    <row r="6" spans="1:17" s="1" customFormat="1" ht="15" customHeight="1" x14ac:dyDescent="0.25">
      <c r="B6" s="461" t="s">
        <v>7</v>
      </c>
      <c r="C6" s="462"/>
      <c r="D6" s="462"/>
      <c r="E6" s="463">
        <f>'Cost Estimate'!E8</f>
        <v>0</v>
      </c>
      <c r="F6" s="463"/>
      <c r="G6" s="463"/>
      <c r="H6" s="501"/>
      <c r="I6" s="5"/>
      <c r="J6" s="508"/>
      <c r="K6" s="508"/>
      <c r="L6" s="508"/>
      <c r="M6" s="508"/>
      <c r="N6" s="508"/>
      <c r="O6" s="508"/>
      <c r="P6" s="508"/>
      <c r="Q6" s="508"/>
    </row>
    <row r="7" spans="1:17" s="1" customFormat="1" ht="6.75" customHeight="1" x14ac:dyDescent="0.25">
      <c r="B7" s="5"/>
      <c r="H7" s="2"/>
      <c r="J7" s="199"/>
      <c r="K7" s="199"/>
      <c r="L7" s="199"/>
      <c r="M7" s="199"/>
      <c r="N7" s="199"/>
      <c r="O7" s="199"/>
      <c r="P7" s="199"/>
      <c r="Q7" s="199"/>
    </row>
    <row r="8" spans="1:17" s="1" customFormat="1" ht="15" customHeight="1" x14ac:dyDescent="0.25">
      <c r="B8" s="491" t="s">
        <v>77</v>
      </c>
      <c r="C8" s="492"/>
      <c r="D8" s="492"/>
      <c r="E8" s="499">
        <f>'Cost Estimate'!E10</f>
        <v>0</v>
      </c>
      <c r="F8" s="499"/>
      <c r="G8" s="499"/>
      <c r="H8" s="500"/>
      <c r="J8" s="508"/>
      <c r="K8" s="508"/>
      <c r="L8" s="508"/>
      <c r="M8" s="508"/>
      <c r="N8" s="508"/>
      <c r="O8" s="508"/>
      <c r="P8" s="508"/>
      <c r="Q8" s="508"/>
    </row>
    <row r="9" spans="1:17" s="1" customFormat="1" ht="6.75" customHeight="1" x14ac:dyDescent="0.25">
      <c r="B9" s="5"/>
      <c r="H9" s="2"/>
      <c r="J9" s="199"/>
      <c r="K9" s="199"/>
      <c r="L9" s="199"/>
      <c r="M9" s="199"/>
      <c r="N9" s="199"/>
      <c r="O9" s="199"/>
      <c r="P9" s="199"/>
      <c r="Q9" s="199"/>
    </row>
    <row r="10" spans="1:17" s="1" customFormat="1" ht="15" customHeight="1" x14ac:dyDescent="0.25">
      <c r="B10" s="491" t="s">
        <v>61</v>
      </c>
      <c r="C10" s="492"/>
      <c r="D10" s="492"/>
      <c r="E10" s="468">
        <f>SUM('Cost Estimate'!K66:L66)</f>
        <v>0</v>
      </c>
      <c r="F10" s="468"/>
      <c r="G10" s="468"/>
      <c r="H10" s="469"/>
      <c r="J10" s="508"/>
      <c r="K10" s="508"/>
      <c r="L10" s="508"/>
      <c r="M10" s="508"/>
      <c r="N10" s="508"/>
      <c r="O10" s="508"/>
      <c r="P10" s="508"/>
      <c r="Q10" s="508"/>
    </row>
    <row r="11" spans="1:17" s="1" customFormat="1" ht="6.75" customHeight="1" x14ac:dyDescent="0.25">
      <c r="B11" s="5"/>
      <c r="H11" s="2"/>
      <c r="J11" s="199"/>
      <c r="K11" s="199"/>
      <c r="L11" s="199"/>
      <c r="M11" s="199"/>
      <c r="N11" s="199"/>
      <c r="O11" s="199"/>
      <c r="P11" s="199"/>
      <c r="Q11" s="199"/>
    </row>
    <row r="12" spans="1:17" s="1" customFormat="1" ht="15" customHeight="1" thickBot="1" x14ac:dyDescent="0.3">
      <c r="B12" s="493" t="s">
        <v>33</v>
      </c>
      <c r="C12" s="472"/>
      <c r="D12" s="472"/>
      <c r="E12" s="470" t="s">
        <v>167</v>
      </c>
      <c r="F12" s="471"/>
      <c r="G12" s="472" t="s">
        <v>62</v>
      </c>
      <c r="H12" s="473"/>
      <c r="J12" s="199"/>
      <c r="K12" s="199"/>
      <c r="L12" s="199"/>
      <c r="M12" s="199"/>
      <c r="N12" s="199"/>
      <c r="O12" s="199"/>
      <c r="P12" s="199"/>
      <c r="Q12" s="199"/>
    </row>
    <row r="13" spans="1:17" s="1" customFormat="1" ht="6.75" customHeight="1" thickBot="1" x14ac:dyDescent="0.3">
      <c r="B13" s="32"/>
      <c r="C13" s="33"/>
      <c r="D13" s="33"/>
      <c r="E13" s="33"/>
      <c r="F13" s="33"/>
      <c r="G13" s="33"/>
      <c r="H13" s="34"/>
      <c r="J13" s="199"/>
      <c r="K13" s="199"/>
      <c r="L13" s="199"/>
      <c r="M13" s="199"/>
      <c r="N13" s="199"/>
      <c r="O13" s="199"/>
      <c r="P13" s="199"/>
      <c r="Q13" s="199"/>
    </row>
    <row r="14" spans="1:17" s="16" customFormat="1" x14ac:dyDescent="0.2">
      <c r="B14" s="35"/>
      <c r="C14" s="26"/>
      <c r="D14" s="26"/>
      <c r="E14" s="26"/>
      <c r="F14" s="26"/>
      <c r="G14" s="26"/>
      <c r="H14" s="27"/>
      <c r="I14" s="17"/>
      <c r="J14" s="213"/>
      <c r="K14" s="213"/>
      <c r="L14" s="213"/>
      <c r="M14" s="213"/>
      <c r="N14" s="213"/>
      <c r="O14" s="213"/>
      <c r="P14" s="213"/>
      <c r="Q14" s="213"/>
    </row>
    <row r="15" spans="1:17" s="16" customFormat="1" ht="28.9" customHeight="1" x14ac:dyDescent="0.2">
      <c r="B15" s="153"/>
      <c r="C15" s="17"/>
      <c r="D15" s="17"/>
      <c r="E15" s="496" t="s">
        <v>78</v>
      </c>
      <c r="F15" s="497"/>
      <c r="G15" s="497"/>
      <c r="H15" s="498"/>
      <c r="I15" s="17"/>
      <c r="J15" s="213"/>
      <c r="K15" s="213"/>
      <c r="L15" s="213"/>
      <c r="M15" s="213"/>
      <c r="N15" s="213"/>
      <c r="O15" s="213"/>
      <c r="P15" s="213"/>
      <c r="Q15" s="213"/>
    </row>
    <row r="16" spans="1:17" s="19" customFormat="1" ht="105" customHeight="1" x14ac:dyDescent="0.2">
      <c r="A16" s="18"/>
      <c r="B16" s="36" t="s">
        <v>28</v>
      </c>
      <c r="C16" s="484" t="s">
        <v>29</v>
      </c>
      <c r="D16" s="484"/>
      <c r="E16" s="494" t="s">
        <v>30</v>
      </c>
      <c r="F16" s="495"/>
      <c r="G16" s="494" t="s">
        <v>87</v>
      </c>
      <c r="H16" s="507"/>
      <c r="I16" s="18"/>
      <c r="J16" s="214"/>
      <c r="K16" s="214"/>
      <c r="L16" s="214"/>
      <c r="M16" s="214"/>
      <c r="N16" s="214"/>
      <c r="O16" s="214"/>
      <c r="P16" s="214"/>
      <c r="Q16" s="214"/>
    </row>
    <row r="17" spans="2:17" x14ac:dyDescent="0.2">
      <c r="B17" s="485" t="s">
        <v>20</v>
      </c>
      <c r="C17" s="484" t="s">
        <v>21</v>
      </c>
      <c r="D17" s="484"/>
      <c r="E17" s="487"/>
      <c r="F17" s="488"/>
      <c r="G17" s="489">
        <f>E17</f>
        <v>0</v>
      </c>
      <c r="H17" s="490"/>
      <c r="J17" s="215"/>
      <c r="K17" s="216"/>
      <c r="L17" s="216"/>
      <c r="M17" s="216"/>
      <c r="N17" s="216"/>
      <c r="O17" s="216"/>
      <c r="P17" s="216"/>
      <c r="Q17" s="216"/>
    </row>
    <row r="18" spans="2:17" x14ac:dyDescent="0.2">
      <c r="B18" s="485"/>
      <c r="C18" s="484" t="s">
        <v>22</v>
      </c>
      <c r="D18" s="484"/>
      <c r="E18" s="487"/>
      <c r="F18" s="488"/>
      <c r="G18" s="489">
        <f t="shared" ref="G18:G32" si="0">G17+E18</f>
        <v>0</v>
      </c>
      <c r="H18" s="490"/>
      <c r="J18" s="216"/>
      <c r="K18" s="216"/>
      <c r="L18" s="216"/>
      <c r="M18" s="216"/>
      <c r="N18" s="216"/>
      <c r="O18" s="216"/>
      <c r="P18" s="216"/>
      <c r="Q18" s="216"/>
    </row>
    <row r="19" spans="2:17" x14ac:dyDescent="0.2">
      <c r="B19" s="485"/>
      <c r="C19" s="484" t="s">
        <v>23</v>
      </c>
      <c r="D19" s="484"/>
      <c r="E19" s="487"/>
      <c r="F19" s="488"/>
      <c r="G19" s="489">
        <f t="shared" si="0"/>
        <v>0</v>
      </c>
      <c r="H19" s="490"/>
      <c r="J19" s="216"/>
      <c r="K19" s="216"/>
      <c r="L19" s="216"/>
      <c r="M19" s="216"/>
      <c r="N19" s="216"/>
      <c r="O19" s="216"/>
      <c r="P19" s="216"/>
      <c r="Q19" s="216"/>
    </row>
    <row r="20" spans="2:17" x14ac:dyDescent="0.2">
      <c r="B20" s="485"/>
      <c r="C20" s="484" t="s">
        <v>24</v>
      </c>
      <c r="D20" s="484"/>
      <c r="E20" s="487"/>
      <c r="F20" s="488"/>
      <c r="G20" s="489">
        <f t="shared" si="0"/>
        <v>0</v>
      </c>
      <c r="H20" s="490"/>
      <c r="J20" s="216"/>
      <c r="K20" s="216"/>
      <c r="L20" s="216"/>
      <c r="M20" s="216"/>
      <c r="N20" s="216"/>
      <c r="O20" s="216"/>
      <c r="P20" s="216"/>
      <c r="Q20" s="216"/>
    </row>
    <row r="21" spans="2:17" x14ac:dyDescent="0.2">
      <c r="B21" s="485" t="s">
        <v>27</v>
      </c>
      <c r="C21" s="484" t="s">
        <v>21</v>
      </c>
      <c r="D21" s="484"/>
      <c r="E21" s="487">
        <v>0</v>
      </c>
      <c r="F21" s="488"/>
      <c r="G21" s="489">
        <f t="shared" si="0"/>
        <v>0</v>
      </c>
      <c r="H21" s="490"/>
      <c r="J21" s="216"/>
      <c r="K21" s="216"/>
      <c r="L21" s="216"/>
      <c r="M21" s="216"/>
      <c r="N21" s="216"/>
      <c r="O21" s="216"/>
      <c r="P21" s="216"/>
      <c r="Q21" s="216"/>
    </row>
    <row r="22" spans="2:17" x14ac:dyDescent="0.2">
      <c r="B22" s="485"/>
      <c r="C22" s="484" t="s">
        <v>22</v>
      </c>
      <c r="D22" s="484"/>
      <c r="E22" s="487"/>
      <c r="F22" s="488"/>
      <c r="G22" s="489">
        <f t="shared" si="0"/>
        <v>0</v>
      </c>
      <c r="H22" s="490"/>
      <c r="J22" s="216"/>
      <c r="K22" s="216"/>
      <c r="L22" s="216"/>
      <c r="M22" s="216"/>
      <c r="N22" s="216"/>
      <c r="O22" s="216"/>
      <c r="P22" s="216"/>
      <c r="Q22" s="216"/>
    </row>
    <row r="23" spans="2:17" x14ac:dyDescent="0.2">
      <c r="B23" s="485"/>
      <c r="C23" s="484" t="s">
        <v>23</v>
      </c>
      <c r="D23" s="484"/>
      <c r="E23" s="487"/>
      <c r="F23" s="488"/>
      <c r="G23" s="489">
        <f t="shared" si="0"/>
        <v>0</v>
      </c>
      <c r="H23" s="490"/>
      <c r="J23" s="216"/>
      <c r="K23" s="216"/>
      <c r="L23" s="216"/>
      <c r="M23" s="216"/>
      <c r="N23" s="216"/>
      <c r="O23" s="216"/>
      <c r="P23" s="216"/>
      <c r="Q23" s="216"/>
    </row>
    <row r="24" spans="2:17" x14ac:dyDescent="0.2">
      <c r="B24" s="485"/>
      <c r="C24" s="484" t="s">
        <v>24</v>
      </c>
      <c r="D24" s="484"/>
      <c r="E24" s="487"/>
      <c r="F24" s="488"/>
      <c r="G24" s="489">
        <f t="shared" si="0"/>
        <v>0</v>
      </c>
      <c r="H24" s="490"/>
    </row>
    <row r="25" spans="2:17" x14ac:dyDescent="0.2">
      <c r="B25" s="485" t="s">
        <v>26</v>
      </c>
      <c r="C25" s="484" t="s">
        <v>21</v>
      </c>
      <c r="D25" s="484"/>
      <c r="E25" s="487"/>
      <c r="F25" s="488"/>
      <c r="G25" s="489">
        <f t="shared" si="0"/>
        <v>0</v>
      </c>
      <c r="H25" s="490"/>
    </row>
    <row r="26" spans="2:17" x14ac:dyDescent="0.2">
      <c r="B26" s="485"/>
      <c r="C26" s="484" t="s">
        <v>22</v>
      </c>
      <c r="D26" s="484"/>
      <c r="E26" s="487"/>
      <c r="F26" s="488"/>
      <c r="G26" s="489">
        <f t="shared" si="0"/>
        <v>0</v>
      </c>
      <c r="H26" s="490"/>
    </row>
    <row r="27" spans="2:17" x14ac:dyDescent="0.2">
      <c r="B27" s="485"/>
      <c r="C27" s="484" t="s">
        <v>23</v>
      </c>
      <c r="D27" s="484"/>
      <c r="E27" s="487"/>
      <c r="F27" s="488"/>
      <c r="G27" s="489">
        <f t="shared" si="0"/>
        <v>0</v>
      </c>
      <c r="H27" s="490"/>
    </row>
    <row r="28" spans="2:17" x14ac:dyDescent="0.2">
      <c r="B28" s="485"/>
      <c r="C28" s="484" t="s">
        <v>24</v>
      </c>
      <c r="D28" s="484"/>
      <c r="E28" s="487"/>
      <c r="F28" s="488"/>
      <c r="G28" s="489">
        <f t="shared" si="0"/>
        <v>0</v>
      </c>
      <c r="H28" s="490"/>
    </row>
    <row r="29" spans="2:17" x14ac:dyDescent="0.2">
      <c r="B29" s="485" t="s">
        <v>25</v>
      </c>
      <c r="C29" s="484" t="s">
        <v>21</v>
      </c>
      <c r="D29" s="484"/>
      <c r="E29" s="487"/>
      <c r="F29" s="488"/>
      <c r="G29" s="489">
        <f t="shared" si="0"/>
        <v>0</v>
      </c>
      <c r="H29" s="490"/>
    </row>
    <row r="30" spans="2:17" x14ac:dyDescent="0.2">
      <c r="B30" s="485"/>
      <c r="C30" s="484" t="s">
        <v>22</v>
      </c>
      <c r="D30" s="484"/>
      <c r="E30" s="487"/>
      <c r="F30" s="488"/>
      <c r="G30" s="489">
        <f t="shared" si="0"/>
        <v>0</v>
      </c>
      <c r="H30" s="490"/>
    </row>
    <row r="31" spans="2:17" x14ac:dyDescent="0.2">
      <c r="B31" s="485"/>
      <c r="C31" s="484" t="s">
        <v>23</v>
      </c>
      <c r="D31" s="484"/>
      <c r="E31" s="487"/>
      <c r="F31" s="488"/>
      <c r="G31" s="489">
        <f t="shared" si="0"/>
        <v>0</v>
      </c>
      <c r="H31" s="490"/>
    </row>
    <row r="32" spans="2:17" x14ac:dyDescent="0.2">
      <c r="B32" s="486"/>
      <c r="C32" s="506" t="s">
        <v>24</v>
      </c>
      <c r="D32" s="506"/>
      <c r="E32" s="502"/>
      <c r="F32" s="503"/>
      <c r="G32" s="504">
        <f t="shared" si="0"/>
        <v>0</v>
      </c>
      <c r="H32" s="505"/>
    </row>
    <row r="33" spans="2:8" x14ac:dyDescent="0.2">
      <c r="B33" s="37"/>
      <c r="C33" s="9"/>
      <c r="D33" s="9"/>
      <c r="E33" s="9"/>
      <c r="F33" s="9"/>
      <c r="G33" s="9"/>
      <c r="H33" s="157"/>
    </row>
    <row r="34" spans="2:8" x14ac:dyDescent="0.2">
      <c r="B34" s="37"/>
      <c r="C34" s="9"/>
      <c r="D34" s="9"/>
      <c r="E34" s="9"/>
      <c r="F34" s="9"/>
      <c r="G34" s="9"/>
      <c r="H34" s="157"/>
    </row>
    <row r="35" spans="2:8" x14ac:dyDescent="0.2">
      <c r="B35" s="37"/>
      <c r="C35" s="9"/>
      <c r="D35" s="9"/>
      <c r="E35" s="9"/>
      <c r="F35" s="9"/>
      <c r="G35" s="9"/>
      <c r="H35" s="157"/>
    </row>
    <row r="36" spans="2:8" x14ac:dyDescent="0.2">
      <c r="B36" s="37"/>
      <c r="C36" s="9"/>
      <c r="D36" s="9"/>
      <c r="E36" s="9"/>
      <c r="F36" s="9"/>
      <c r="G36" s="9"/>
      <c r="H36" s="157"/>
    </row>
    <row r="37" spans="2:8" x14ac:dyDescent="0.2">
      <c r="B37" s="37"/>
      <c r="C37" s="9"/>
      <c r="D37" s="9"/>
      <c r="E37" s="9"/>
      <c r="F37" s="9"/>
      <c r="G37" s="9"/>
      <c r="H37" s="157"/>
    </row>
    <row r="38" spans="2:8" x14ac:dyDescent="0.2">
      <c r="B38" s="37"/>
      <c r="C38" s="9"/>
      <c r="D38" s="9"/>
      <c r="E38" s="9"/>
      <c r="F38" s="9"/>
      <c r="G38" s="9"/>
      <c r="H38" s="157"/>
    </row>
    <row r="39" spans="2:8" x14ac:dyDescent="0.2">
      <c r="B39" s="37"/>
      <c r="C39" s="9"/>
      <c r="D39" s="9"/>
      <c r="E39" s="9"/>
      <c r="F39" s="9"/>
      <c r="G39" s="9"/>
      <c r="H39" s="157"/>
    </row>
    <row r="40" spans="2:8" x14ac:dyDescent="0.2">
      <c r="B40" s="37"/>
      <c r="C40" s="9"/>
      <c r="D40" s="9"/>
      <c r="E40" s="9"/>
      <c r="F40" s="9"/>
      <c r="G40" s="9"/>
      <c r="H40" s="157"/>
    </row>
    <row r="41" spans="2:8" x14ac:dyDescent="0.2">
      <c r="B41" s="37"/>
      <c r="C41" s="9"/>
      <c r="D41" s="9"/>
      <c r="E41" s="9"/>
      <c r="F41" s="9"/>
      <c r="G41" s="9"/>
      <c r="H41" s="157"/>
    </row>
    <row r="42" spans="2:8" x14ac:dyDescent="0.2">
      <c r="B42" s="37"/>
      <c r="C42" s="9"/>
      <c r="D42" s="9"/>
      <c r="E42" s="9"/>
      <c r="F42" s="9"/>
      <c r="G42" s="9"/>
      <c r="H42" s="157"/>
    </row>
    <row r="43" spans="2:8" x14ac:dyDescent="0.2">
      <c r="B43" s="37"/>
      <c r="C43" s="9"/>
      <c r="D43" s="9"/>
      <c r="E43" s="9"/>
      <c r="F43" s="9"/>
      <c r="G43" s="9"/>
      <c r="H43" s="157"/>
    </row>
    <row r="44" spans="2:8" x14ac:dyDescent="0.2">
      <c r="B44" s="37"/>
      <c r="C44" s="9"/>
      <c r="D44" s="9"/>
      <c r="E44" s="9"/>
      <c r="F44" s="9"/>
      <c r="G44" s="9"/>
      <c r="H44" s="157"/>
    </row>
    <row r="45" spans="2:8" x14ac:dyDescent="0.2">
      <c r="B45" s="37"/>
      <c r="C45" s="9"/>
      <c r="D45" s="9"/>
      <c r="E45" s="9"/>
      <c r="F45" s="9"/>
      <c r="G45" s="9"/>
      <c r="H45" s="157"/>
    </row>
    <row r="46" spans="2:8" x14ac:dyDescent="0.2">
      <c r="B46" s="37"/>
      <c r="C46" s="9"/>
      <c r="D46" s="9"/>
      <c r="E46" s="9"/>
      <c r="F46" s="9"/>
      <c r="G46" s="9"/>
      <c r="H46" s="157"/>
    </row>
    <row r="47" spans="2:8" x14ac:dyDescent="0.2">
      <c r="B47" s="37"/>
      <c r="C47" s="9"/>
      <c r="D47" s="9"/>
      <c r="E47" s="9"/>
      <c r="F47" s="9"/>
      <c r="G47" s="9"/>
      <c r="H47" s="157"/>
    </row>
    <row r="48" spans="2:8" x14ac:dyDescent="0.2">
      <c r="B48" s="37"/>
      <c r="C48" s="9"/>
      <c r="D48" s="9"/>
      <c r="E48" s="9"/>
      <c r="F48" s="9"/>
      <c r="G48" s="9"/>
      <c r="H48" s="157"/>
    </row>
    <row r="49" spans="1:9" x14ac:dyDescent="0.2">
      <c r="B49" s="37"/>
      <c r="C49" s="9"/>
      <c r="D49" s="9"/>
      <c r="E49" s="9"/>
      <c r="F49" s="9"/>
      <c r="G49" s="9"/>
      <c r="H49" s="157"/>
    </row>
    <row r="50" spans="1:9" x14ac:dyDescent="0.2">
      <c r="B50" s="37"/>
      <c r="C50" s="9"/>
      <c r="D50" s="9"/>
      <c r="E50" s="9"/>
      <c r="F50" s="9"/>
      <c r="G50" s="9"/>
      <c r="H50" s="157"/>
    </row>
    <row r="51" spans="1:9" x14ac:dyDescent="0.2">
      <c r="B51" s="37"/>
      <c r="C51" s="9"/>
      <c r="D51" s="9"/>
      <c r="E51" s="9"/>
      <c r="F51" s="9"/>
      <c r="G51" s="9"/>
      <c r="H51" s="157"/>
    </row>
    <row r="52" spans="1:9" s="16" customFormat="1" ht="13.5" thickBot="1" x14ac:dyDescent="0.25">
      <c r="B52" s="40"/>
      <c r="C52" s="41"/>
      <c r="D52" s="41"/>
      <c r="E52" s="41"/>
      <c r="F52" s="41"/>
      <c r="G52" s="41"/>
      <c r="H52" s="42"/>
      <c r="I52" s="17"/>
    </row>
    <row r="53" spans="1:9" ht="6.75" customHeight="1" thickBot="1" x14ac:dyDescent="0.25">
      <c r="B53" s="29"/>
      <c r="C53" s="30"/>
      <c r="D53" s="30"/>
      <c r="E53" s="30"/>
      <c r="F53" s="30"/>
      <c r="G53" s="30"/>
      <c r="H53" s="31"/>
    </row>
    <row r="54" spans="1:9" s="24" customFormat="1" x14ac:dyDescent="0.2">
      <c r="A54" s="22"/>
      <c r="B54" s="60" t="s">
        <v>2</v>
      </c>
      <c r="C54" s="482" t="s">
        <v>3</v>
      </c>
      <c r="D54" s="482"/>
      <c r="E54" s="482"/>
      <c r="F54" s="482"/>
      <c r="G54" s="482"/>
      <c r="H54" s="483"/>
      <c r="I54" s="23"/>
    </row>
    <row r="55" spans="1:9" x14ac:dyDescent="0.2">
      <c r="B55" s="145"/>
      <c r="C55" s="480"/>
      <c r="D55" s="480"/>
      <c r="E55" s="480"/>
      <c r="F55" s="480"/>
      <c r="G55" s="480"/>
      <c r="H55" s="481"/>
    </row>
    <row r="56" spans="1:9" x14ac:dyDescent="0.2">
      <c r="B56" s="145"/>
      <c r="C56" s="480"/>
      <c r="D56" s="480"/>
      <c r="E56" s="480"/>
      <c r="F56" s="480"/>
      <c r="G56" s="480"/>
      <c r="H56" s="481"/>
    </row>
    <row r="57" spans="1:9" ht="6.75" customHeight="1" thickBot="1" x14ac:dyDescent="0.25">
      <c r="B57" s="61"/>
      <c r="C57" s="62"/>
      <c r="D57" s="62"/>
      <c r="E57" s="62"/>
      <c r="F57" s="62"/>
      <c r="G57" s="62"/>
      <c r="H57" s="63"/>
    </row>
    <row r="58" spans="1:9" x14ac:dyDescent="0.2">
      <c r="B58" s="25" t="s">
        <v>36</v>
      </c>
      <c r="C58" s="26"/>
      <c r="D58" s="26"/>
      <c r="E58" s="26"/>
      <c r="F58" s="26"/>
      <c r="G58" s="26"/>
      <c r="H58" s="27"/>
    </row>
    <row r="59" spans="1:9" x14ac:dyDescent="0.2">
      <c r="B59" s="474" t="s">
        <v>66</v>
      </c>
      <c r="C59" s="475"/>
      <c r="D59" s="475"/>
      <c r="E59" s="475"/>
      <c r="F59" s="475"/>
      <c r="G59" s="475"/>
      <c r="H59" s="476"/>
    </row>
    <row r="60" spans="1:9" x14ac:dyDescent="0.2">
      <c r="B60" s="474"/>
      <c r="C60" s="475"/>
      <c r="D60" s="475"/>
      <c r="E60" s="475"/>
      <c r="F60" s="475"/>
      <c r="G60" s="475"/>
      <c r="H60" s="476"/>
    </row>
    <row r="61" spans="1:9" x14ac:dyDescent="0.2">
      <c r="B61" s="474"/>
      <c r="C61" s="475"/>
      <c r="D61" s="475"/>
      <c r="E61" s="475"/>
      <c r="F61" s="475"/>
      <c r="G61" s="475"/>
      <c r="H61" s="476"/>
    </row>
    <row r="62" spans="1:9" x14ac:dyDescent="0.2">
      <c r="B62" s="474"/>
      <c r="C62" s="475"/>
      <c r="D62" s="475"/>
      <c r="E62" s="475"/>
      <c r="F62" s="475"/>
      <c r="G62" s="475"/>
      <c r="H62" s="476"/>
    </row>
    <row r="63" spans="1:9" ht="13.5" thickBot="1" x14ac:dyDescent="0.25">
      <c r="B63" s="477"/>
      <c r="C63" s="478"/>
      <c r="D63" s="478"/>
      <c r="E63" s="478"/>
      <c r="F63" s="478"/>
      <c r="G63" s="478"/>
      <c r="H63" s="479"/>
    </row>
    <row r="64" spans="1:9" ht="7.5" customHeight="1" x14ac:dyDescent="0.2"/>
  </sheetData>
  <sheetProtection algorithmName="SHA-512" hashValue="NIo5Jiw691G+0S6K3GiQ18WvJsmNYUafUC9ua/3KgUNfGOd32NafNMZTYMxcCFFmdngygCITBuOeqZvNp626dA==" saltValue="bkAMGGwsS952apJdE7Gvrg==" spinCount="100000" sheet="1" selectLockedCells="1"/>
  <mergeCells count="73">
    <mergeCell ref="J6:Q6"/>
    <mergeCell ref="J8:Q8"/>
    <mergeCell ref="J10:Q10"/>
    <mergeCell ref="E19:F19"/>
    <mergeCell ref="G19:H19"/>
    <mergeCell ref="E21:F21"/>
    <mergeCell ref="G21:H21"/>
    <mergeCell ref="E23:F23"/>
    <mergeCell ref="G23:H23"/>
    <mergeCell ref="E24:F24"/>
    <mergeCell ref="G24:H24"/>
    <mergeCell ref="E25:F25"/>
    <mergeCell ref="G25:H25"/>
    <mergeCell ref="C16:D16"/>
    <mergeCell ref="E20:F20"/>
    <mergeCell ref="G20:H20"/>
    <mergeCell ref="C21:D21"/>
    <mergeCell ref="C20:D20"/>
    <mergeCell ref="C19:D19"/>
    <mergeCell ref="C18:D18"/>
    <mergeCell ref="C17:D17"/>
    <mergeCell ref="G16:H16"/>
    <mergeCell ref="E17:F17"/>
    <mergeCell ref="G17:H17"/>
    <mergeCell ref="E18:F18"/>
    <mergeCell ref="E30:F30"/>
    <mergeCell ref="G30:H30"/>
    <mergeCell ref="E32:F32"/>
    <mergeCell ref="G32:H32"/>
    <mergeCell ref="C32:D32"/>
    <mergeCell ref="C31:D31"/>
    <mergeCell ref="C30:D30"/>
    <mergeCell ref="E31:F31"/>
    <mergeCell ref="G31:H31"/>
    <mergeCell ref="C25:D25"/>
    <mergeCell ref="E28:F28"/>
    <mergeCell ref="G28:H28"/>
    <mergeCell ref="C29:D29"/>
    <mergeCell ref="C28:D28"/>
    <mergeCell ref="E29:F29"/>
    <mergeCell ref="G29:H29"/>
    <mergeCell ref="B3:H5"/>
    <mergeCell ref="B6:D6"/>
    <mergeCell ref="B10:D10"/>
    <mergeCell ref="C23:D23"/>
    <mergeCell ref="C22:D22"/>
    <mergeCell ref="B12:D12"/>
    <mergeCell ref="B17:B20"/>
    <mergeCell ref="B21:B24"/>
    <mergeCell ref="C24:D24"/>
    <mergeCell ref="E22:F22"/>
    <mergeCell ref="G22:H22"/>
    <mergeCell ref="E16:F16"/>
    <mergeCell ref="E15:H15"/>
    <mergeCell ref="B8:D8"/>
    <mergeCell ref="E8:H8"/>
    <mergeCell ref="E6:H6"/>
    <mergeCell ref="E10:H10"/>
    <mergeCell ref="E12:F12"/>
    <mergeCell ref="G12:H12"/>
    <mergeCell ref="B59:H63"/>
    <mergeCell ref="C56:H56"/>
    <mergeCell ref="C55:H55"/>
    <mergeCell ref="C54:H54"/>
    <mergeCell ref="C27:D27"/>
    <mergeCell ref="B25:B28"/>
    <mergeCell ref="B29:B32"/>
    <mergeCell ref="E26:F26"/>
    <mergeCell ref="G26:H26"/>
    <mergeCell ref="E27:F27"/>
    <mergeCell ref="G27:H27"/>
    <mergeCell ref="G18:H18"/>
    <mergeCell ref="C26:D26"/>
  </mergeCells>
  <printOptions horizontalCentered="1"/>
  <pageMargins left="0" right="0" top="0" bottom="0" header="0" footer="0"/>
  <pageSetup paperSize="8"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opLeftCell="A4" zoomScaleNormal="100" zoomScaleSheetLayoutView="100" workbookViewId="0">
      <selection activeCell="E31" sqref="E31"/>
    </sheetView>
  </sheetViews>
  <sheetFormatPr defaultColWidth="9.140625" defaultRowHeight="14.25" x14ac:dyDescent="0.2"/>
  <cols>
    <col min="1" max="1" width="2.28515625" style="12" customWidth="1"/>
    <col min="2" max="2" width="5.7109375" style="14" customWidth="1"/>
    <col min="3" max="4" width="23.42578125" style="14" customWidth="1"/>
    <col min="5" max="6" width="22.7109375" style="14" customWidth="1"/>
    <col min="7" max="7" width="19.85546875" style="14" customWidth="1"/>
    <col min="8" max="8" width="13.5703125" style="14" customWidth="1"/>
    <col min="9" max="9" width="2.28515625" style="13" customWidth="1"/>
    <col min="10" max="16384" width="9.140625" style="15"/>
  </cols>
  <sheetData>
    <row r="1" spans="1:9" s="12" customFormat="1" x14ac:dyDescent="0.2">
      <c r="B1" s="13"/>
      <c r="C1" s="13"/>
      <c r="D1" s="13"/>
      <c r="E1" s="13"/>
      <c r="F1" s="13"/>
      <c r="G1" s="13"/>
      <c r="H1" s="13"/>
      <c r="I1" s="13"/>
    </row>
    <row r="2" spans="1:9" s="7" customFormat="1" x14ac:dyDescent="0.25"/>
    <row r="3" spans="1:9" s="6" customFormat="1" ht="15.75" customHeight="1" x14ac:dyDescent="0.25">
      <c r="B3" s="298" t="s">
        <v>76</v>
      </c>
      <c r="C3" s="298"/>
      <c r="D3" s="298"/>
      <c r="E3" s="298"/>
      <c r="F3" s="298"/>
      <c r="G3" s="298"/>
      <c r="H3" s="298"/>
    </row>
    <row r="4" spans="1:9" s="7" customFormat="1" ht="15" customHeight="1" x14ac:dyDescent="0.25">
      <c r="B4" s="298"/>
      <c r="C4" s="298"/>
      <c r="D4" s="298"/>
      <c r="E4" s="298"/>
      <c r="F4" s="298"/>
      <c r="G4" s="298"/>
      <c r="H4" s="298"/>
    </row>
    <row r="5" spans="1:9" s="7" customFormat="1" ht="15" customHeight="1" x14ac:dyDescent="0.25">
      <c r="B5" s="298"/>
      <c r="C5" s="298"/>
      <c r="D5" s="298"/>
      <c r="E5" s="298"/>
      <c r="F5" s="298"/>
      <c r="G5" s="298"/>
      <c r="H5" s="298"/>
    </row>
    <row r="6" spans="1:9" s="7" customFormat="1" ht="15" customHeight="1" thickBot="1" x14ac:dyDescent="0.3">
      <c r="B6" s="298"/>
      <c r="C6" s="298"/>
      <c r="D6" s="298"/>
      <c r="E6" s="298"/>
      <c r="F6" s="298"/>
      <c r="G6" s="298"/>
      <c r="H6" s="298"/>
    </row>
    <row r="7" spans="1:9" s="1" customFormat="1" ht="15" customHeight="1" x14ac:dyDescent="0.25">
      <c r="B7" s="529" t="s">
        <v>7</v>
      </c>
      <c r="C7" s="530"/>
      <c r="D7" s="463">
        <f>'Cost Estimate'!E8</f>
        <v>0</v>
      </c>
      <c r="E7" s="463"/>
      <c r="F7" s="463"/>
      <c r="G7" s="463"/>
      <c r="H7" s="464"/>
    </row>
    <row r="8" spans="1:9" s="1" customFormat="1" ht="6.75" customHeight="1" x14ac:dyDescent="0.25">
      <c r="B8" s="5"/>
      <c r="H8" s="2"/>
    </row>
    <row r="9" spans="1:9" s="1" customFormat="1" ht="15" customHeight="1" x14ac:dyDescent="0.25">
      <c r="B9" s="491" t="s">
        <v>77</v>
      </c>
      <c r="C9" s="492"/>
      <c r="D9" s="527">
        <f>'Cost Estimate'!E10</f>
        <v>0</v>
      </c>
      <c r="E9" s="527"/>
      <c r="F9" s="527"/>
      <c r="G9" s="527"/>
      <c r="H9" s="528"/>
    </row>
    <row r="10" spans="1:9" s="1" customFormat="1" ht="6.75" customHeight="1" thickBot="1" x14ac:dyDescent="0.3">
      <c r="B10" s="3"/>
      <c r="C10" s="8"/>
      <c r="D10" s="8"/>
      <c r="E10" s="8"/>
      <c r="F10" s="8"/>
      <c r="G10" s="8"/>
      <c r="H10" s="11"/>
    </row>
    <row r="11" spans="1:9" s="16" customFormat="1" ht="12.75" x14ac:dyDescent="0.2">
      <c r="B11" s="68" t="s">
        <v>80</v>
      </c>
      <c r="C11" s="46"/>
      <c r="D11" s="46"/>
      <c r="E11" s="46"/>
      <c r="F11" s="46"/>
      <c r="G11" s="46"/>
      <c r="H11" s="47"/>
      <c r="I11" s="17"/>
    </row>
    <row r="12" spans="1:9" s="16" customFormat="1" ht="7.5" customHeight="1" x14ac:dyDescent="0.2">
      <c r="B12" s="48"/>
      <c r="C12" s="45"/>
      <c r="D12" s="45"/>
      <c r="E12" s="45"/>
      <c r="F12" s="45"/>
      <c r="G12" s="45"/>
      <c r="H12" s="49"/>
      <c r="I12" s="17"/>
    </row>
    <row r="13" spans="1:9" s="22" customFormat="1" ht="14.25" customHeight="1" x14ac:dyDescent="0.2">
      <c r="B13" s="512" t="s">
        <v>40</v>
      </c>
      <c r="C13" s="484" t="s">
        <v>41</v>
      </c>
      <c r="D13" s="484"/>
      <c r="E13" s="518" t="s">
        <v>86</v>
      </c>
      <c r="F13" s="484" t="s">
        <v>78</v>
      </c>
      <c r="G13" s="525" t="s">
        <v>45</v>
      </c>
      <c r="H13" s="526"/>
      <c r="I13" s="23"/>
    </row>
    <row r="14" spans="1:9" s="19" customFormat="1" ht="39.6" customHeight="1" x14ac:dyDescent="0.2">
      <c r="A14" s="18"/>
      <c r="B14" s="512"/>
      <c r="C14" s="484"/>
      <c r="D14" s="484"/>
      <c r="E14" s="518"/>
      <c r="F14" s="484"/>
      <c r="G14" s="66" t="s">
        <v>42</v>
      </c>
      <c r="H14" s="67" t="s">
        <v>12</v>
      </c>
      <c r="I14" s="18"/>
    </row>
    <row r="15" spans="1:9" s="21" customFormat="1" ht="15" customHeight="1" x14ac:dyDescent="0.2">
      <c r="A15" s="16"/>
      <c r="B15" s="50">
        <v>1</v>
      </c>
      <c r="C15" s="514" t="s">
        <v>8</v>
      </c>
      <c r="D15" s="514"/>
      <c r="E15" s="136">
        <v>0</v>
      </c>
      <c r="F15" s="58">
        <f>SUM('Cost Estimate'!K30:L30)</f>
        <v>0</v>
      </c>
      <c r="G15" s="43">
        <f>F15-E15</f>
        <v>0</v>
      </c>
      <c r="H15" s="152">
        <f>IF(E15,G15/E15,0)</f>
        <v>0</v>
      </c>
      <c r="I15" s="17"/>
    </row>
    <row r="16" spans="1:9" s="21" customFormat="1" ht="15" customHeight="1" x14ac:dyDescent="0.2">
      <c r="A16" s="16"/>
      <c r="B16" s="50">
        <v>2</v>
      </c>
      <c r="C16" s="514" t="s">
        <v>46</v>
      </c>
      <c r="D16" s="514"/>
      <c r="E16" s="136">
        <v>0</v>
      </c>
      <c r="F16" s="58">
        <f>SUM('Cost Estimate'!K41:L41)</f>
        <v>0</v>
      </c>
      <c r="G16" s="43">
        <f t="shared" ref="G16:G25" si="0">F16-E16</f>
        <v>0</v>
      </c>
      <c r="H16" s="152">
        <f t="shared" ref="H16:H26" si="1">IF(E16,G16/E16,0)</f>
        <v>0</v>
      </c>
      <c r="I16" s="17"/>
    </row>
    <row r="17" spans="1:9" s="21" customFormat="1" ht="15" customHeight="1" x14ac:dyDescent="0.2">
      <c r="A17" s="16"/>
      <c r="B17" s="50">
        <v>3</v>
      </c>
      <c r="C17" s="514" t="s">
        <v>64</v>
      </c>
      <c r="D17" s="514"/>
      <c r="E17" s="136">
        <v>0</v>
      </c>
      <c r="F17" s="58">
        <f>SUM('Cost Estimate'!K45:L45)</f>
        <v>0</v>
      </c>
      <c r="G17" s="43">
        <f t="shared" si="0"/>
        <v>0</v>
      </c>
      <c r="H17" s="152">
        <f t="shared" si="1"/>
        <v>0</v>
      </c>
      <c r="I17" s="17"/>
    </row>
    <row r="18" spans="1:9" s="21" customFormat="1" ht="15" customHeight="1" x14ac:dyDescent="0.2">
      <c r="A18" s="16"/>
      <c r="B18" s="50">
        <v>4</v>
      </c>
      <c r="C18" s="514" t="s">
        <v>13</v>
      </c>
      <c r="D18" s="514"/>
      <c r="E18" s="136">
        <v>0</v>
      </c>
      <c r="F18" s="58">
        <f>SUM('Cost Estimate'!K49:L49)</f>
        <v>0</v>
      </c>
      <c r="G18" s="43">
        <f t="shared" si="0"/>
        <v>0</v>
      </c>
      <c r="H18" s="152">
        <f t="shared" si="1"/>
        <v>0</v>
      </c>
      <c r="I18" s="17"/>
    </row>
    <row r="19" spans="1:9" s="21" customFormat="1" ht="15" customHeight="1" x14ac:dyDescent="0.2">
      <c r="A19" s="16"/>
      <c r="B19" s="50">
        <v>6</v>
      </c>
      <c r="C19" s="514" t="s">
        <v>18</v>
      </c>
      <c r="D19" s="514"/>
      <c r="E19" s="136">
        <v>0</v>
      </c>
      <c r="F19" s="58">
        <f>SUM('Cost Estimate'!K52:L52)</f>
        <v>0</v>
      </c>
      <c r="G19" s="43">
        <f t="shared" si="0"/>
        <v>0</v>
      </c>
      <c r="H19" s="152">
        <f t="shared" si="1"/>
        <v>0</v>
      </c>
      <c r="I19" s="17"/>
    </row>
    <row r="20" spans="1:9" s="21" customFormat="1" ht="15" customHeight="1" x14ac:dyDescent="0.2">
      <c r="A20" s="16"/>
      <c r="B20" s="50">
        <v>7</v>
      </c>
      <c r="C20" s="514" t="s">
        <v>68</v>
      </c>
      <c r="D20" s="514"/>
      <c r="E20" s="136">
        <v>0</v>
      </c>
      <c r="F20" s="58">
        <f>SUM('Cost Estimate'!K53:L53)</f>
        <v>0</v>
      </c>
      <c r="G20" s="43">
        <f t="shared" si="0"/>
        <v>0</v>
      </c>
      <c r="H20" s="152">
        <f t="shared" si="1"/>
        <v>0</v>
      </c>
      <c r="I20" s="17"/>
    </row>
    <row r="21" spans="1:9" s="21" customFormat="1" ht="15" customHeight="1" x14ac:dyDescent="0.2">
      <c r="A21" s="16"/>
      <c r="B21" s="50">
        <v>8</v>
      </c>
      <c r="C21" s="514" t="s">
        <v>155</v>
      </c>
      <c r="D21" s="514"/>
      <c r="E21" s="136">
        <v>0</v>
      </c>
      <c r="F21" s="58">
        <f>SUM('Cost Estimate'!K54:L54)</f>
        <v>0</v>
      </c>
      <c r="G21" s="43">
        <f t="shared" ref="G21" si="2">F21-E21</f>
        <v>0</v>
      </c>
      <c r="H21" s="152">
        <f t="shared" ref="H21" si="3">IF(E21,G21/E21,0)</f>
        <v>0</v>
      </c>
      <c r="I21" s="17"/>
    </row>
    <row r="22" spans="1:9" s="21" customFormat="1" ht="15" customHeight="1" x14ac:dyDescent="0.2">
      <c r="A22" s="16"/>
      <c r="B22" s="219">
        <v>9</v>
      </c>
      <c r="C22" s="514" t="s">
        <v>63</v>
      </c>
      <c r="D22" s="514"/>
      <c r="E22" s="210">
        <f>SUM(E15:E21)</f>
        <v>0</v>
      </c>
      <c r="F22" s="211">
        <f>SUM('Cost Estimate'!K59:L59)</f>
        <v>0</v>
      </c>
      <c r="G22" s="212">
        <f>F22-E22</f>
        <v>0</v>
      </c>
      <c r="H22" s="152">
        <f t="shared" si="1"/>
        <v>0</v>
      </c>
      <c r="I22" s="17"/>
    </row>
    <row r="23" spans="1:9" s="21" customFormat="1" ht="15" customHeight="1" x14ac:dyDescent="0.2">
      <c r="A23" s="16"/>
      <c r="B23" s="220">
        <v>10</v>
      </c>
      <c r="C23" s="217" t="s">
        <v>148</v>
      </c>
      <c r="D23" s="218"/>
      <c r="E23" s="136">
        <v>0</v>
      </c>
      <c r="F23" s="58">
        <f>SUM('Cost Estimate'!K61:L61)</f>
        <v>0</v>
      </c>
      <c r="G23" s="43">
        <f t="shared" si="0"/>
        <v>0</v>
      </c>
      <c r="H23" s="152">
        <f t="shared" si="1"/>
        <v>0</v>
      </c>
      <c r="I23" s="17"/>
    </row>
    <row r="24" spans="1:9" s="21" customFormat="1" ht="15" customHeight="1" x14ac:dyDescent="0.2">
      <c r="A24" s="16"/>
      <c r="B24" s="220">
        <v>11</v>
      </c>
      <c r="C24" s="217" t="s">
        <v>149</v>
      </c>
      <c r="D24" s="218"/>
      <c r="E24" s="136">
        <v>0</v>
      </c>
      <c r="F24" s="58">
        <f>SUM('Cost Estimate'!K62:L62)</f>
        <v>0</v>
      </c>
      <c r="G24" s="43">
        <f t="shared" si="0"/>
        <v>0</v>
      </c>
      <c r="H24" s="152">
        <f t="shared" si="1"/>
        <v>0</v>
      </c>
      <c r="I24" s="17"/>
    </row>
    <row r="25" spans="1:9" s="21" customFormat="1" ht="15" customHeight="1" x14ac:dyDescent="0.2">
      <c r="A25" s="16"/>
      <c r="B25" s="220">
        <v>12</v>
      </c>
      <c r="C25" s="531" t="s">
        <v>150</v>
      </c>
      <c r="D25" s="524"/>
      <c r="E25" s="136">
        <v>0</v>
      </c>
      <c r="F25" s="58"/>
      <c r="G25" s="43">
        <f t="shared" si="0"/>
        <v>0</v>
      </c>
      <c r="H25" s="152">
        <f t="shared" si="1"/>
        <v>0</v>
      </c>
      <c r="I25" s="17"/>
    </row>
    <row r="26" spans="1:9" s="21" customFormat="1" ht="15" customHeight="1" x14ac:dyDescent="0.2">
      <c r="A26" s="16"/>
      <c r="B26" s="220">
        <v>13</v>
      </c>
      <c r="C26" s="523" t="s">
        <v>152</v>
      </c>
      <c r="D26" s="524"/>
      <c r="E26" s="210">
        <f>SUM(E22:E25)</f>
        <v>0</v>
      </c>
      <c r="F26" s="211">
        <f>SUM(F22:F25)</f>
        <v>0</v>
      </c>
      <c r="G26" s="212">
        <f>F26-E26</f>
        <v>0</v>
      </c>
      <c r="H26" s="152">
        <f t="shared" si="1"/>
        <v>0</v>
      </c>
      <c r="I26" s="17"/>
    </row>
    <row r="27" spans="1:9" s="16" customFormat="1" ht="6.75" customHeight="1" thickBot="1" x14ac:dyDescent="0.25">
      <c r="B27" s="51"/>
      <c r="C27" s="379"/>
      <c r="D27" s="379"/>
      <c r="E27" s="52"/>
      <c r="F27" s="52"/>
      <c r="G27" s="52"/>
      <c r="H27" s="53"/>
      <c r="I27" s="17"/>
    </row>
    <row r="28" spans="1:9" s="21" customFormat="1" ht="15.75" customHeight="1" x14ac:dyDescent="0.2">
      <c r="A28" s="16"/>
      <c r="B28" s="520" t="s">
        <v>43</v>
      </c>
      <c r="C28" s="521"/>
      <c r="D28" s="521"/>
      <c r="E28" s="521"/>
      <c r="F28" s="521"/>
      <c r="G28" s="521"/>
      <c r="H28" s="522"/>
      <c r="I28" s="17"/>
    </row>
    <row r="29" spans="1:9" s="22" customFormat="1" ht="14.25" customHeight="1" x14ac:dyDescent="0.2">
      <c r="B29" s="512" t="s">
        <v>40</v>
      </c>
      <c r="C29" s="484" t="s">
        <v>41</v>
      </c>
      <c r="D29" s="484"/>
      <c r="E29" s="513" t="str">
        <f>E13</f>
        <v>Select Previous Cost Estimate</v>
      </c>
      <c r="F29" s="484" t="s">
        <v>78</v>
      </c>
      <c r="G29" s="525" t="s">
        <v>45</v>
      </c>
      <c r="H29" s="526"/>
      <c r="I29" s="23"/>
    </row>
    <row r="30" spans="1:9" s="19" customFormat="1" ht="32.450000000000003" customHeight="1" x14ac:dyDescent="0.2">
      <c r="A30" s="18"/>
      <c r="B30" s="512"/>
      <c r="C30" s="484"/>
      <c r="D30" s="484"/>
      <c r="E30" s="513"/>
      <c r="F30" s="484"/>
      <c r="G30" s="66" t="s">
        <v>31</v>
      </c>
      <c r="H30" s="67" t="s">
        <v>12</v>
      </c>
      <c r="I30" s="18"/>
    </row>
    <row r="31" spans="1:9" s="21" customFormat="1" ht="15" customHeight="1" x14ac:dyDescent="0.2">
      <c r="A31" s="16"/>
      <c r="B31" s="50">
        <v>1</v>
      </c>
      <c r="C31" s="514" t="s">
        <v>44</v>
      </c>
      <c r="D31" s="514"/>
      <c r="E31" s="148">
        <v>0</v>
      </c>
      <c r="F31" s="59">
        <v>0</v>
      </c>
      <c r="G31" s="44">
        <f>F31-E31</f>
        <v>0</v>
      </c>
      <c r="H31" s="152">
        <f>IF(E31,G31/E31,0)</f>
        <v>0</v>
      </c>
      <c r="I31" s="17"/>
    </row>
    <row r="32" spans="1:9" s="21" customFormat="1" ht="6.75" customHeight="1" thickBot="1" x14ac:dyDescent="0.25">
      <c r="A32" s="16"/>
      <c r="B32" s="54"/>
      <c r="C32" s="4"/>
      <c r="D32" s="4"/>
      <c r="E32" s="52"/>
      <c r="F32" s="52"/>
      <c r="G32" s="52"/>
      <c r="H32" s="53"/>
      <c r="I32" s="17"/>
    </row>
    <row r="33" spans="1:9" s="21" customFormat="1" ht="6.75" customHeight="1" x14ac:dyDescent="0.2">
      <c r="A33" s="16"/>
      <c r="B33" s="55"/>
      <c r="C33" s="10"/>
      <c r="D33" s="10"/>
      <c r="E33" s="56"/>
      <c r="F33" s="56"/>
      <c r="G33" s="56"/>
      <c r="H33" s="57"/>
      <c r="I33" s="17"/>
    </row>
    <row r="34" spans="1:9" s="21" customFormat="1" ht="12.75" x14ac:dyDescent="0.2">
      <c r="A34" s="16"/>
      <c r="B34" s="37" t="s">
        <v>39</v>
      </c>
      <c r="C34" s="9"/>
      <c r="D34" s="9"/>
      <c r="E34" s="38"/>
      <c r="F34" s="38"/>
      <c r="G34" s="38"/>
      <c r="H34" s="39"/>
      <c r="I34" s="17"/>
    </row>
    <row r="35" spans="1:9" s="21" customFormat="1" ht="30" customHeight="1" x14ac:dyDescent="0.2">
      <c r="A35" s="16"/>
      <c r="B35" s="510" t="s">
        <v>69</v>
      </c>
      <c r="C35" s="305"/>
      <c r="D35" s="305"/>
      <c r="E35" s="305"/>
      <c r="F35" s="305"/>
      <c r="G35" s="305"/>
      <c r="H35" s="511"/>
      <c r="I35" s="17"/>
    </row>
    <row r="36" spans="1:9" s="21" customFormat="1" ht="15" customHeight="1" x14ac:dyDescent="0.2">
      <c r="A36" s="16"/>
      <c r="B36" s="515"/>
      <c r="C36" s="516"/>
      <c r="D36" s="516"/>
      <c r="E36" s="516"/>
      <c r="F36" s="516"/>
      <c r="G36" s="516"/>
      <c r="H36" s="517"/>
      <c r="I36" s="17"/>
    </row>
    <row r="37" spans="1:9" s="21" customFormat="1" ht="15" customHeight="1" x14ac:dyDescent="0.2">
      <c r="A37" s="16"/>
      <c r="B37" s="515"/>
      <c r="C37" s="516"/>
      <c r="D37" s="516"/>
      <c r="E37" s="516"/>
      <c r="F37" s="516"/>
      <c r="G37" s="516"/>
      <c r="H37" s="517"/>
      <c r="I37" s="17"/>
    </row>
    <row r="38" spans="1:9" s="21" customFormat="1" ht="15" customHeight="1" x14ac:dyDescent="0.2">
      <c r="A38" s="16"/>
      <c r="B38" s="515"/>
      <c r="C38" s="516"/>
      <c r="D38" s="516"/>
      <c r="E38" s="516"/>
      <c r="F38" s="516"/>
      <c r="G38" s="516"/>
      <c r="H38" s="517"/>
      <c r="I38" s="17"/>
    </row>
    <row r="39" spans="1:9" s="21" customFormat="1" ht="15" customHeight="1" x14ac:dyDescent="0.2">
      <c r="A39" s="16"/>
      <c r="B39" s="515"/>
      <c r="C39" s="516"/>
      <c r="D39" s="516"/>
      <c r="E39" s="516"/>
      <c r="F39" s="516"/>
      <c r="G39" s="516"/>
      <c r="H39" s="517"/>
      <c r="I39" s="17"/>
    </row>
    <row r="40" spans="1:9" s="21" customFormat="1" ht="15" customHeight="1" x14ac:dyDescent="0.2">
      <c r="A40" s="16"/>
      <c r="B40" s="515"/>
      <c r="C40" s="516"/>
      <c r="D40" s="516"/>
      <c r="E40" s="516"/>
      <c r="F40" s="516"/>
      <c r="G40" s="516"/>
      <c r="H40" s="517"/>
      <c r="I40" s="17"/>
    </row>
    <row r="41" spans="1:9" s="21" customFormat="1" ht="15" customHeight="1" x14ac:dyDescent="0.2">
      <c r="A41" s="16"/>
      <c r="B41" s="515"/>
      <c r="C41" s="516"/>
      <c r="D41" s="516"/>
      <c r="E41" s="516"/>
      <c r="F41" s="516"/>
      <c r="G41" s="516"/>
      <c r="H41" s="517"/>
      <c r="I41" s="17"/>
    </row>
    <row r="42" spans="1:9" s="21" customFormat="1" ht="15" customHeight="1" x14ac:dyDescent="0.2">
      <c r="A42" s="16"/>
      <c r="B42" s="515"/>
      <c r="C42" s="516"/>
      <c r="D42" s="516"/>
      <c r="E42" s="516"/>
      <c r="F42" s="516"/>
      <c r="G42" s="516"/>
      <c r="H42" s="517"/>
      <c r="I42" s="17"/>
    </row>
    <row r="43" spans="1:9" s="21" customFormat="1" ht="15" customHeight="1" x14ac:dyDescent="0.2">
      <c r="A43" s="16"/>
      <c r="B43" s="515"/>
      <c r="C43" s="516"/>
      <c r="D43" s="516"/>
      <c r="E43" s="516"/>
      <c r="F43" s="516"/>
      <c r="G43" s="516"/>
      <c r="H43" s="517"/>
      <c r="I43" s="17"/>
    </row>
    <row r="44" spans="1:9" s="21" customFormat="1" ht="15" customHeight="1" x14ac:dyDescent="0.2">
      <c r="A44" s="16"/>
      <c r="B44" s="515"/>
      <c r="C44" s="516"/>
      <c r="D44" s="516"/>
      <c r="E44" s="516"/>
      <c r="F44" s="516"/>
      <c r="G44" s="516"/>
      <c r="H44" s="517"/>
      <c r="I44" s="17"/>
    </row>
    <row r="45" spans="1:9" s="21" customFormat="1" ht="15" customHeight="1" x14ac:dyDescent="0.2">
      <c r="A45" s="16"/>
      <c r="B45" s="515"/>
      <c r="C45" s="516"/>
      <c r="D45" s="516"/>
      <c r="E45" s="516"/>
      <c r="F45" s="516"/>
      <c r="G45" s="516"/>
      <c r="H45" s="517"/>
      <c r="I45" s="17"/>
    </row>
    <row r="46" spans="1:9" s="21" customFormat="1" ht="15" customHeight="1" x14ac:dyDescent="0.2">
      <c r="A46" s="16"/>
      <c r="B46" s="515"/>
      <c r="C46" s="516"/>
      <c r="D46" s="516"/>
      <c r="E46" s="516"/>
      <c r="F46" s="516"/>
      <c r="G46" s="516"/>
      <c r="H46" s="517"/>
      <c r="I46" s="17"/>
    </row>
    <row r="47" spans="1:9" s="21" customFormat="1" ht="15" customHeight="1" x14ac:dyDescent="0.2">
      <c r="A47" s="16"/>
      <c r="B47" s="515"/>
      <c r="C47" s="516"/>
      <c r="D47" s="516"/>
      <c r="E47" s="516"/>
      <c r="F47" s="516"/>
      <c r="G47" s="516"/>
      <c r="H47" s="517"/>
      <c r="I47" s="17"/>
    </row>
    <row r="48" spans="1:9" s="16" customFormat="1" ht="15.75" customHeight="1" thickBot="1" x14ac:dyDescent="0.25">
      <c r="B48" s="515"/>
      <c r="C48" s="516"/>
      <c r="D48" s="516"/>
      <c r="E48" s="516"/>
      <c r="F48" s="516"/>
      <c r="G48" s="516"/>
      <c r="H48" s="517"/>
      <c r="I48" s="17"/>
    </row>
    <row r="49" spans="1:9" s="21" customFormat="1" ht="6.75" customHeight="1" thickBot="1" x14ac:dyDescent="0.25">
      <c r="A49" s="16"/>
      <c r="B49" s="29"/>
      <c r="C49" s="30"/>
      <c r="D49" s="30"/>
      <c r="E49" s="30"/>
      <c r="F49" s="30"/>
      <c r="G49" s="30"/>
      <c r="H49" s="31"/>
      <c r="I49" s="17"/>
    </row>
    <row r="50" spans="1:9" s="24" customFormat="1" ht="12.75" x14ac:dyDescent="0.2">
      <c r="A50" s="22"/>
      <c r="B50" s="64" t="s">
        <v>53</v>
      </c>
      <c r="C50" s="519" t="s">
        <v>3</v>
      </c>
      <c r="D50" s="519"/>
      <c r="E50" s="519"/>
      <c r="F50" s="28" t="s">
        <v>34</v>
      </c>
      <c r="G50" s="28" t="s">
        <v>35</v>
      </c>
      <c r="H50" s="65" t="s">
        <v>6</v>
      </c>
      <c r="I50" s="23"/>
    </row>
    <row r="51" spans="1:9" s="21" customFormat="1" ht="15" customHeight="1" x14ac:dyDescent="0.2">
      <c r="A51" s="16"/>
      <c r="B51" s="145"/>
      <c r="C51" s="480"/>
      <c r="D51" s="480"/>
      <c r="E51" s="480"/>
      <c r="F51" s="146"/>
      <c r="G51" s="146"/>
      <c r="H51" s="147"/>
      <c r="I51" s="17"/>
    </row>
    <row r="52" spans="1:9" s="21" customFormat="1" ht="13.5" thickBot="1" x14ac:dyDescent="0.25">
      <c r="A52" s="16"/>
      <c r="B52" s="149"/>
      <c r="C52" s="509"/>
      <c r="D52" s="509"/>
      <c r="E52" s="509"/>
      <c r="F52" s="150"/>
      <c r="G52" s="150"/>
      <c r="H52" s="151"/>
      <c r="I52" s="17"/>
    </row>
    <row r="53" spans="1:9" s="21" customFormat="1" ht="6.75" customHeight="1" x14ac:dyDescent="0.2">
      <c r="A53" s="16"/>
      <c r="B53" s="17"/>
      <c r="C53" s="17"/>
      <c r="D53" s="17"/>
      <c r="E53" s="17"/>
      <c r="F53" s="17"/>
      <c r="G53" s="17"/>
      <c r="H53" s="17"/>
      <c r="I53" s="17"/>
    </row>
    <row r="54" spans="1:9" s="21" customFormat="1" ht="12.75" x14ac:dyDescent="0.2">
      <c r="A54" s="16"/>
      <c r="B54" s="20"/>
      <c r="C54" s="20"/>
      <c r="D54" s="20"/>
      <c r="E54" s="20"/>
      <c r="F54" s="20"/>
      <c r="G54" s="20"/>
      <c r="H54" s="20"/>
      <c r="I54" s="17"/>
    </row>
  </sheetData>
  <sheetProtection algorithmName="SHA-512" hashValue="pgX8vTJqPwhWgKFcpYD/+MACxpk3pe6H87xiAQrl5MSVlIGMSf7rk7dQWU0jbzZ7Io6/mJSG/90LdSJKKdv1IA==" saltValue="fXZcxERauWBp8FhnmQxPhQ==" spinCount="100000" sheet="1" selectLockedCells="1"/>
  <mergeCells count="33">
    <mergeCell ref="B3:H6"/>
    <mergeCell ref="C17:D17"/>
    <mergeCell ref="C27:D27"/>
    <mergeCell ref="C22:D22"/>
    <mergeCell ref="C13:D14"/>
    <mergeCell ref="D9:H9"/>
    <mergeCell ref="D7:H7"/>
    <mergeCell ref="B9:C9"/>
    <mergeCell ref="B7:C7"/>
    <mergeCell ref="C19:D19"/>
    <mergeCell ref="C18:D18"/>
    <mergeCell ref="C20:D20"/>
    <mergeCell ref="C25:D25"/>
    <mergeCell ref="G13:H13"/>
    <mergeCell ref="C50:E50"/>
    <mergeCell ref="C51:E51"/>
    <mergeCell ref="B28:H28"/>
    <mergeCell ref="C26:D26"/>
    <mergeCell ref="G29:H29"/>
    <mergeCell ref="C52:E52"/>
    <mergeCell ref="B35:H35"/>
    <mergeCell ref="B13:B14"/>
    <mergeCell ref="B29:B30"/>
    <mergeCell ref="C29:D30"/>
    <mergeCell ref="E29:E30"/>
    <mergeCell ref="C16:D16"/>
    <mergeCell ref="C15:D15"/>
    <mergeCell ref="B36:H48"/>
    <mergeCell ref="F13:F14"/>
    <mergeCell ref="E13:E14"/>
    <mergeCell ref="C31:D31"/>
    <mergeCell ref="F29:F30"/>
    <mergeCell ref="C21:D21"/>
  </mergeCells>
  <dataValidations count="1">
    <dataValidation type="list" allowBlank="1" showInputMessage="1" showErrorMessage="1" sqref="E13:E14">
      <formula1>#REF!</formula1>
    </dataValidation>
  </dataValidations>
  <pageMargins left="0" right="0" top="0" bottom="0" header="0" footer="0"/>
  <pageSetup paperSize="8"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pane ySplit="2" topLeftCell="A3" activePane="bottomLeft" state="frozen"/>
      <selection pane="bottomLeft" activeCell="J15" sqref="J15"/>
    </sheetView>
  </sheetViews>
  <sheetFormatPr defaultRowHeight="15" x14ac:dyDescent="0.25"/>
  <cols>
    <col min="1" max="1" width="5.85546875" style="174" customWidth="1"/>
    <col min="2" max="2" width="63.42578125" customWidth="1"/>
    <col min="3" max="4" width="9.140625" style="174"/>
    <col min="5" max="6" width="12.140625" style="175" customWidth="1"/>
    <col min="7" max="7" width="3.7109375" customWidth="1"/>
    <col min="8" max="8" width="10.5703125" style="184" bestFit="1" customWidth="1"/>
  </cols>
  <sheetData>
    <row r="1" spans="1:8" x14ac:dyDescent="0.25">
      <c r="H1" s="209" t="s">
        <v>151</v>
      </c>
    </row>
    <row r="2" spans="1:8" s="178" customFormat="1" x14ac:dyDescent="0.25">
      <c r="A2" s="176" t="s">
        <v>40</v>
      </c>
      <c r="B2" s="176" t="s">
        <v>118</v>
      </c>
      <c r="C2" s="176" t="s">
        <v>119</v>
      </c>
      <c r="D2" s="176" t="s">
        <v>120</v>
      </c>
      <c r="E2" s="177" t="s">
        <v>121</v>
      </c>
      <c r="F2" s="177" t="s">
        <v>122</v>
      </c>
      <c r="H2" s="221" t="s">
        <v>153</v>
      </c>
    </row>
    <row r="3" spans="1:8" x14ac:dyDescent="0.25">
      <c r="A3" s="179"/>
      <c r="B3" s="180"/>
      <c r="D3" s="181"/>
      <c r="E3" s="182"/>
      <c r="F3" s="183"/>
      <c r="H3" s="204"/>
    </row>
    <row r="4" spans="1:8" x14ac:dyDescent="0.25">
      <c r="A4" s="179"/>
      <c r="B4" s="185" t="s">
        <v>123</v>
      </c>
      <c r="D4" s="186"/>
      <c r="E4" s="182"/>
      <c r="F4" s="187"/>
      <c r="H4" s="204" t="s">
        <v>124</v>
      </c>
    </row>
    <row r="5" spans="1:8" x14ac:dyDescent="0.25">
      <c r="A5" s="179"/>
      <c r="B5" s="188"/>
      <c r="D5" s="186"/>
      <c r="E5" s="182"/>
      <c r="F5" s="187"/>
      <c r="H5" s="204"/>
    </row>
    <row r="6" spans="1:8" x14ac:dyDescent="0.25">
      <c r="A6" s="179"/>
      <c r="B6" s="188" t="s">
        <v>125</v>
      </c>
      <c r="C6" s="174">
        <f>8*5</f>
        <v>40</v>
      </c>
      <c r="D6" s="186" t="s">
        <v>126</v>
      </c>
      <c r="E6" s="182">
        <v>250</v>
      </c>
      <c r="F6" s="187">
        <f>E6*C6</f>
        <v>10000</v>
      </c>
      <c r="H6" s="204"/>
    </row>
    <row r="7" spans="1:8" x14ac:dyDescent="0.25">
      <c r="A7" s="179"/>
      <c r="B7" s="188" t="s">
        <v>127</v>
      </c>
      <c r="C7" s="174">
        <f>5*5*8</f>
        <v>200</v>
      </c>
      <c r="D7" s="186" t="s">
        <v>126</v>
      </c>
      <c r="E7" s="182">
        <v>170</v>
      </c>
      <c r="F7" s="187">
        <f>E7*C7</f>
        <v>34000</v>
      </c>
      <c r="H7" s="204"/>
    </row>
    <row r="8" spans="1:8" x14ac:dyDescent="0.25">
      <c r="A8" s="179"/>
      <c r="B8" s="188" t="s">
        <v>128</v>
      </c>
      <c r="C8" s="174">
        <f>2*5*4</f>
        <v>40</v>
      </c>
      <c r="D8" s="186" t="s">
        <v>126</v>
      </c>
      <c r="E8" s="182">
        <v>200</v>
      </c>
      <c r="F8" s="187">
        <f>E8*C8</f>
        <v>8000</v>
      </c>
      <c r="H8" s="204"/>
    </row>
    <row r="9" spans="1:8" x14ac:dyDescent="0.25">
      <c r="A9" s="179"/>
      <c r="B9" s="188"/>
      <c r="D9" s="186"/>
      <c r="E9" s="182"/>
      <c r="F9" s="189"/>
      <c r="H9" s="204"/>
    </row>
    <row r="10" spans="1:8" ht="15.75" thickBot="1" x14ac:dyDescent="0.3">
      <c r="A10" s="179"/>
      <c r="B10" s="188"/>
      <c r="D10" s="186"/>
      <c r="E10" s="182"/>
      <c r="F10" s="200">
        <f>SUM(F6:F9)</f>
        <v>52000</v>
      </c>
      <c r="H10" s="204"/>
    </row>
    <row r="11" spans="1:8" ht="15.75" thickTop="1" x14ac:dyDescent="0.25">
      <c r="A11" s="179"/>
      <c r="B11" s="188"/>
      <c r="D11" s="186"/>
      <c r="E11" s="182"/>
      <c r="F11" s="190"/>
      <c r="H11" s="204"/>
    </row>
    <row r="12" spans="1:8" x14ac:dyDescent="0.25">
      <c r="A12" s="179"/>
      <c r="B12" s="188"/>
      <c r="D12" s="186"/>
      <c r="E12" s="182"/>
      <c r="F12" s="187"/>
      <c r="H12" s="204"/>
    </row>
    <row r="13" spans="1:8" x14ac:dyDescent="0.25">
      <c r="A13" s="179"/>
      <c r="B13" s="185" t="s">
        <v>129</v>
      </c>
      <c r="D13" s="186"/>
      <c r="E13" s="182"/>
      <c r="F13" s="187"/>
      <c r="H13" s="204"/>
    </row>
    <row r="14" spans="1:8" x14ac:dyDescent="0.25">
      <c r="A14" s="179"/>
      <c r="B14" s="188"/>
      <c r="D14" s="186"/>
      <c r="E14" s="182"/>
      <c r="F14" s="187"/>
      <c r="H14" s="204"/>
    </row>
    <row r="15" spans="1:8" ht="105" x14ac:dyDescent="0.25">
      <c r="A15" s="179"/>
      <c r="B15" s="191" t="s">
        <v>130</v>
      </c>
      <c r="C15" s="186">
        <v>1</v>
      </c>
      <c r="D15" s="186" t="s">
        <v>131</v>
      </c>
      <c r="E15" s="182">
        <v>35000</v>
      </c>
      <c r="F15" s="187">
        <f>E15*C15</f>
        <v>35000</v>
      </c>
      <c r="H15" s="204"/>
    </row>
    <row r="16" spans="1:8" x14ac:dyDescent="0.25">
      <c r="A16" s="179"/>
      <c r="B16" s="188"/>
      <c r="D16" s="186"/>
      <c r="E16" s="182"/>
      <c r="F16" s="189"/>
      <c r="H16" s="204"/>
    </row>
    <row r="17" spans="1:8" ht="15.75" thickBot="1" x14ac:dyDescent="0.3">
      <c r="A17" s="179"/>
      <c r="B17" s="188"/>
      <c r="D17" s="186"/>
      <c r="E17" s="182"/>
      <c r="F17" s="200">
        <f>SUM(F15:F16)</f>
        <v>35000</v>
      </c>
      <c r="H17" s="204" t="s">
        <v>147</v>
      </c>
    </row>
    <row r="18" spans="1:8" ht="15.75" thickTop="1" x14ac:dyDescent="0.25">
      <c r="A18" s="179"/>
      <c r="B18" s="188"/>
      <c r="D18" s="186"/>
      <c r="E18" s="182"/>
      <c r="F18" s="190"/>
      <c r="H18" s="204"/>
    </row>
    <row r="19" spans="1:8" x14ac:dyDescent="0.25">
      <c r="A19" s="179"/>
      <c r="B19" s="188"/>
      <c r="D19" s="186"/>
      <c r="E19" s="182"/>
      <c r="F19" s="187"/>
      <c r="H19" s="204"/>
    </row>
    <row r="20" spans="1:8" x14ac:dyDescent="0.25">
      <c r="A20" s="179"/>
      <c r="B20" s="185" t="s">
        <v>132</v>
      </c>
      <c r="D20" s="186"/>
      <c r="E20" s="182"/>
      <c r="F20" s="187"/>
      <c r="H20" s="204" t="s">
        <v>133</v>
      </c>
    </row>
    <row r="21" spans="1:8" x14ac:dyDescent="0.25">
      <c r="A21" s="179"/>
      <c r="B21" s="185"/>
      <c r="D21" s="186"/>
      <c r="E21" s="182"/>
      <c r="F21" s="187"/>
      <c r="H21" s="204"/>
    </row>
    <row r="22" spans="1:8" x14ac:dyDescent="0.25">
      <c r="A22" s="179"/>
      <c r="B22" s="188" t="s">
        <v>134</v>
      </c>
      <c r="C22" s="174">
        <f>500*0.1*2</f>
        <v>100</v>
      </c>
      <c r="D22" s="186" t="s">
        <v>135</v>
      </c>
      <c r="E22" s="182">
        <v>135</v>
      </c>
      <c r="F22" s="187">
        <f t="shared" ref="F22:F28" si="0">E22*C22</f>
        <v>13500</v>
      </c>
      <c r="H22" s="204"/>
    </row>
    <row r="23" spans="1:8" x14ac:dyDescent="0.25">
      <c r="A23" s="179"/>
      <c r="B23" s="188" t="s">
        <v>136</v>
      </c>
      <c r="C23" s="174">
        <v>115</v>
      </c>
      <c r="D23" s="186" t="s">
        <v>137</v>
      </c>
      <c r="E23" s="182">
        <v>18</v>
      </c>
      <c r="F23" s="187">
        <f t="shared" si="0"/>
        <v>2070</v>
      </c>
    </row>
    <row r="24" spans="1:8" x14ac:dyDescent="0.25">
      <c r="A24" s="179"/>
      <c r="B24" s="188" t="s">
        <v>138</v>
      </c>
      <c r="C24" s="174">
        <v>110</v>
      </c>
      <c r="D24" s="186" t="s">
        <v>137</v>
      </c>
      <c r="E24" s="182">
        <v>50</v>
      </c>
      <c r="F24" s="187">
        <f t="shared" si="0"/>
        <v>5500</v>
      </c>
    </row>
    <row r="25" spans="1:8" x14ac:dyDescent="0.25">
      <c r="A25" s="179"/>
      <c r="B25" s="188" t="s">
        <v>139</v>
      </c>
      <c r="C25" s="174">
        <v>560</v>
      </c>
      <c r="D25" s="186" t="s">
        <v>137</v>
      </c>
      <c r="E25" s="182">
        <v>20</v>
      </c>
      <c r="F25" s="187">
        <f t="shared" si="0"/>
        <v>11200</v>
      </c>
    </row>
    <row r="26" spans="1:8" x14ac:dyDescent="0.25">
      <c r="A26" s="179"/>
      <c r="B26" s="188" t="s">
        <v>140</v>
      </c>
      <c r="C26" s="174">
        <v>50</v>
      </c>
      <c r="D26" s="186" t="s">
        <v>135</v>
      </c>
      <c r="E26" s="182">
        <v>120</v>
      </c>
      <c r="F26" s="187">
        <f t="shared" si="0"/>
        <v>6000</v>
      </c>
    </row>
    <row r="27" spans="1:8" x14ac:dyDescent="0.25">
      <c r="A27" s="179"/>
      <c r="B27" s="188" t="s">
        <v>141</v>
      </c>
      <c r="C27" s="174">
        <v>1</v>
      </c>
      <c r="D27" s="186" t="s">
        <v>131</v>
      </c>
      <c r="E27" s="182">
        <v>3500</v>
      </c>
      <c r="F27" s="187">
        <f t="shared" si="0"/>
        <v>3500</v>
      </c>
    </row>
    <row r="28" spans="1:8" x14ac:dyDescent="0.25">
      <c r="A28" s="179"/>
      <c r="B28" s="188" t="s">
        <v>142</v>
      </c>
      <c r="C28" s="174">
        <v>1</v>
      </c>
      <c r="D28" s="186" t="s">
        <v>131</v>
      </c>
      <c r="E28" s="182">
        <v>150</v>
      </c>
      <c r="F28" s="187">
        <f t="shared" si="0"/>
        <v>150</v>
      </c>
    </row>
    <row r="29" spans="1:8" x14ac:dyDescent="0.25">
      <c r="A29" s="179"/>
      <c r="B29" s="188" t="s">
        <v>143</v>
      </c>
      <c r="C29" s="174">
        <v>1</v>
      </c>
      <c r="D29" s="186" t="s">
        <v>131</v>
      </c>
      <c r="E29" s="182">
        <v>1500</v>
      </c>
      <c r="F29" s="187">
        <f>E29*C29</f>
        <v>1500</v>
      </c>
    </row>
    <row r="30" spans="1:8" x14ac:dyDescent="0.25">
      <c r="A30" s="179"/>
      <c r="B30" s="188" t="s">
        <v>144</v>
      </c>
      <c r="C30" s="174">
        <v>1</v>
      </c>
      <c r="D30" s="186" t="s">
        <v>131</v>
      </c>
      <c r="E30" s="182">
        <v>3500</v>
      </c>
      <c r="F30" s="187">
        <f>E30*C30</f>
        <v>3500</v>
      </c>
    </row>
    <row r="31" spans="1:8" x14ac:dyDescent="0.25">
      <c r="A31" s="179"/>
      <c r="B31" s="188" t="s">
        <v>145</v>
      </c>
      <c r="C31" s="174">
        <v>8</v>
      </c>
      <c r="D31" s="186" t="s">
        <v>146</v>
      </c>
      <c r="E31" s="182">
        <v>200</v>
      </c>
      <c r="F31" s="187">
        <f>E31*C31</f>
        <v>1600</v>
      </c>
    </row>
    <row r="32" spans="1:8" x14ac:dyDescent="0.25">
      <c r="A32" s="179"/>
      <c r="B32" s="188"/>
      <c r="D32" s="186"/>
      <c r="E32" s="182"/>
      <c r="F32" s="187"/>
    </row>
    <row r="33" spans="1:8" x14ac:dyDescent="0.25">
      <c r="A33" s="179"/>
      <c r="B33" s="188"/>
      <c r="D33" s="186"/>
      <c r="E33" s="182"/>
      <c r="F33" s="187">
        <f>SUM(F22:F32)</f>
        <v>48520</v>
      </c>
    </row>
    <row r="34" spans="1:8" x14ac:dyDescent="0.25">
      <c r="A34" s="179"/>
      <c r="B34" s="188"/>
      <c r="D34" s="186"/>
      <c r="E34" s="192">
        <v>0.23</v>
      </c>
      <c r="F34" s="187">
        <f>F33*E34</f>
        <v>11159.6</v>
      </c>
      <c r="H34" s="193"/>
    </row>
    <row r="35" spans="1:8" ht="15.75" thickBot="1" x14ac:dyDescent="0.3">
      <c r="A35" s="179"/>
      <c r="B35" s="188"/>
      <c r="D35" s="186"/>
      <c r="E35" s="182"/>
      <c r="F35" s="201">
        <f>SUM(F33:F34)</f>
        <v>59679.6</v>
      </c>
    </row>
    <row r="36" spans="1:8" ht="15.75" thickTop="1" x14ac:dyDescent="0.25">
      <c r="A36" s="179"/>
      <c r="B36" s="188"/>
      <c r="D36" s="186"/>
      <c r="E36" s="182"/>
      <c r="F36" s="187"/>
    </row>
    <row r="37" spans="1:8" x14ac:dyDescent="0.25">
      <c r="A37" s="179"/>
      <c r="B37" s="188"/>
      <c r="D37" s="186"/>
      <c r="E37" s="182"/>
      <c r="F37" s="187"/>
    </row>
    <row r="38" spans="1:8" x14ac:dyDescent="0.25">
      <c r="A38" s="194"/>
      <c r="B38" s="195"/>
      <c r="C38" s="196"/>
      <c r="D38" s="196"/>
      <c r="E38" s="197"/>
      <c r="F38" s="198"/>
    </row>
  </sheetData>
  <sheetProtection algorithmName="SHA-512" hashValue="b6VkElH4gHfzctMPrLbjhkDoeNTFxmInu709USm+gH4g9wjk5LBxwm8EIOitVl61Av27n93l+7P2qQKFGyRnIg==" saltValue="+4eU8v0rJiIb3vjyVe3hU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Cost Estimate</vt:lpstr>
      <vt:lpstr>PCD Summary</vt:lpstr>
      <vt:lpstr>Assumptions</vt:lpstr>
      <vt:lpstr>Expenditure Profile</vt:lpstr>
      <vt:lpstr>Estimate Comparisons</vt:lpstr>
      <vt:lpstr>Calc Sheet</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2023-02-13T10:23:10Z</cp:lastPrinted>
  <dcterms:created xsi:type="dcterms:W3CDTF">2018-09-18T07:45:14Z</dcterms:created>
  <dcterms:modified xsi:type="dcterms:W3CDTF">2023-07-31T11:11:33Z</dcterms:modified>
</cp:coreProperties>
</file>