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llie.fallon\Downloads\Band 1 - WE\PH6_Construction &amp; Implementation\"/>
    </mc:Choice>
  </mc:AlternateContent>
  <bookViews>
    <workbookView xWindow="0" yWindow="0" windowWidth="28800" windowHeight="12300" activeTab="1"/>
  </bookViews>
  <sheets>
    <sheet name="Final Account Report" sheetId="12" r:id="rId1"/>
    <sheet name="PCD Summary" sheetId="14" r:id="rId2"/>
    <sheet name="Expenditure Profile" sheetId="13" r:id="rId3"/>
    <sheet name="Comparison" sheetId="9" r:id="rId4"/>
  </sheets>
  <definedNames>
    <definedName name="_xlnm.Print_Area" localSheetId="3">Comparison!$B$1:$V$53</definedName>
    <definedName name="_xlnm.Print_Area" localSheetId="2">'Expenditure Profile'!$A$1:$M$65</definedName>
    <definedName name="_xlnm.Print_Area" localSheetId="0">'Final Account Report'!$B$1:$X$85</definedName>
    <definedName name="_xlnm.Print_Area" localSheetId="1">'PCD Summary'!$A$1:$AD$37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2" i="12" l="1"/>
  <c r="L30" i="14" l="1"/>
  <c r="I27" i="14" l="1"/>
  <c r="K27" i="14" s="1"/>
  <c r="L27" i="14" s="1"/>
  <c r="I26" i="14"/>
  <c r="K26" i="14" s="1"/>
  <c r="L26" i="14" s="1"/>
  <c r="I25" i="14"/>
  <c r="L25" i="14" s="1"/>
  <c r="I24" i="14"/>
  <c r="K24" i="14" s="1"/>
  <c r="L24" i="14" s="1"/>
  <c r="I23" i="14"/>
  <c r="K23" i="14" s="1"/>
  <c r="L23" i="14" s="1"/>
  <c r="I22" i="14"/>
  <c r="K22" i="14" s="1"/>
  <c r="L22" i="14" s="1"/>
  <c r="I21" i="14"/>
  <c r="K21" i="14" s="1"/>
  <c r="L21" i="14" s="1"/>
  <c r="I20" i="14"/>
  <c r="K20" i="14" s="1"/>
  <c r="L20" i="14" s="1"/>
  <c r="I19" i="14"/>
  <c r="K19" i="14" s="1"/>
  <c r="L19" i="14" s="1"/>
  <c r="I18" i="14"/>
  <c r="K18" i="14" s="1"/>
  <c r="L18" i="14" s="1"/>
  <c r="I17" i="14"/>
  <c r="K17" i="14" s="1"/>
  <c r="L17" i="14" s="1"/>
  <c r="L32" i="14" l="1"/>
  <c r="E21" i="9" l="1"/>
  <c r="E25" i="9" s="1"/>
  <c r="H24" i="9"/>
  <c r="K48" i="12" l="1"/>
  <c r="K46" i="12"/>
  <c r="K68" i="12"/>
  <c r="L12" i="14"/>
  <c r="L10" i="14"/>
  <c r="D14" i="14"/>
  <c r="D12" i="14"/>
  <c r="D10" i="14"/>
  <c r="D8" i="14"/>
  <c r="K56" i="12" l="1"/>
  <c r="F15" i="9" s="1"/>
  <c r="F20" i="9"/>
  <c r="G20" i="9" s="1"/>
  <c r="K59" i="12"/>
  <c r="H20" i="9"/>
  <c r="H16" i="9"/>
  <c r="D9" i="9" l="1"/>
  <c r="D7" i="9"/>
  <c r="E9" i="13"/>
  <c r="E7" i="13"/>
  <c r="F16" i="9" l="1"/>
  <c r="F14" i="9"/>
  <c r="G16" i="9" l="1"/>
  <c r="G15" i="9"/>
  <c r="H15" i="9" s="1"/>
  <c r="K74" i="12"/>
  <c r="F24" i="9" s="1"/>
  <c r="J73" i="12"/>
  <c r="K73" i="12" l="1"/>
  <c r="F23" i="9" l="1"/>
  <c r="G23" i="9" s="1"/>
  <c r="H23" i="9" s="1"/>
  <c r="K63" i="12"/>
  <c r="K70" i="12" s="1"/>
  <c r="K72" i="12"/>
  <c r="G14" i="9"/>
  <c r="H14" i="9" s="1"/>
  <c r="G30" i="9"/>
  <c r="H30" i="9" s="1"/>
  <c r="F22" i="9" l="1"/>
  <c r="G22" i="9" s="1"/>
  <c r="H22" i="9" s="1"/>
  <c r="F17" i="9"/>
  <c r="G19" i="9"/>
  <c r="H19" i="9" s="1"/>
  <c r="G18" i="9"/>
  <c r="H18" i="9" s="1"/>
  <c r="I28" i="14" l="1"/>
  <c r="K77" i="12"/>
  <c r="E11" i="13" s="1"/>
  <c r="F21" i="9"/>
  <c r="F25" i="9" s="1"/>
  <c r="G25" i="9" s="1"/>
  <c r="H25" i="9" s="1"/>
  <c r="G17" i="9"/>
  <c r="H17" i="9" s="1"/>
  <c r="K18" i="13"/>
  <c r="K19" i="13" s="1"/>
  <c r="K20" i="13" s="1"/>
  <c r="K21" i="13" s="1"/>
  <c r="K22" i="13" s="1"/>
  <c r="K23" i="13" s="1"/>
  <c r="K24" i="13" s="1"/>
  <c r="K25" i="13" s="1"/>
  <c r="K26" i="13" s="1"/>
  <c r="K27" i="13" s="1"/>
  <c r="K28" i="13" s="1"/>
  <c r="K29" i="13" s="1"/>
  <c r="K30" i="13" s="1"/>
  <c r="K31" i="13" s="1"/>
  <c r="K32" i="13" s="1"/>
  <c r="K33" i="13" s="1"/>
  <c r="G18" i="13"/>
  <c r="G19" i="13" s="1"/>
  <c r="G20" i="13" s="1"/>
  <c r="G21" i="13" s="1"/>
  <c r="G22" i="13" s="1"/>
  <c r="G23" i="13" s="1"/>
  <c r="G24" i="13" s="1"/>
  <c r="G25" i="13" s="1"/>
  <c r="G26" i="13" s="1"/>
  <c r="G27" i="13" s="1"/>
  <c r="G28" i="13" s="1"/>
  <c r="G29" i="13" s="1"/>
  <c r="G30" i="13" s="1"/>
  <c r="G31" i="13" s="1"/>
  <c r="G32" i="13" s="1"/>
  <c r="G33" i="13" s="1"/>
  <c r="G21" i="9" l="1"/>
  <c r="H21" i="9" s="1"/>
</calcChain>
</file>

<file path=xl/sharedStrings.xml><?xml version="1.0" encoding="utf-8"?>
<sst xmlns="http://schemas.openxmlformats.org/spreadsheetml/2006/main" count="285" uniqueCount="189">
  <si>
    <t xml:space="preserve">Sponsoring Agency: </t>
  </si>
  <si>
    <t xml:space="preserve">Description </t>
  </si>
  <si>
    <t>Revision</t>
  </si>
  <si>
    <t xml:space="preserve">Title </t>
  </si>
  <si>
    <t>Prepared By</t>
  </si>
  <si>
    <t>Checked By</t>
  </si>
  <si>
    <t>Issue Date</t>
  </si>
  <si>
    <t xml:space="preserve">Project Title: </t>
  </si>
  <si>
    <t xml:space="preserve">Construction Costs </t>
  </si>
  <si>
    <t xml:space="preserve">Ref </t>
  </si>
  <si>
    <t xml:space="preserve">Quantity </t>
  </si>
  <si>
    <t xml:space="preserve">Rate </t>
  </si>
  <si>
    <t>%</t>
  </si>
  <si>
    <t xml:space="preserve">Land and Property Costs </t>
  </si>
  <si>
    <t xml:space="preserve">Preparation and Administration Costs </t>
  </si>
  <si>
    <t xml:space="preserve">Project Information </t>
  </si>
  <si>
    <t>Location:</t>
  </si>
  <si>
    <t xml:space="preserve">Risk </t>
  </si>
  <si>
    <t xml:space="preserve">Year 1 </t>
  </si>
  <si>
    <t>Q1</t>
  </si>
  <si>
    <t>Q2</t>
  </si>
  <si>
    <t>Q3</t>
  </si>
  <si>
    <t>Q4</t>
  </si>
  <si>
    <t>Year 4</t>
  </si>
  <si>
    <t>Year 3</t>
  </si>
  <si>
    <t>Year 2</t>
  </si>
  <si>
    <t xml:space="preserve">Year </t>
  </si>
  <si>
    <t xml:space="preserve">Quarter </t>
  </si>
  <si>
    <t>Total Quarterly Expenditure 
(€)</t>
  </si>
  <si>
    <t>Prepared by</t>
  </si>
  <si>
    <t>Checked by</t>
  </si>
  <si>
    <t xml:space="preserve">Note: </t>
  </si>
  <si>
    <t xml:space="preserve">Commentary on Variances </t>
  </si>
  <si>
    <t>Ref</t>
  </si>
  <si>
    <t>Item</t>
  </si>
  <si>
    <t>€</t>
  </si>
  <si>
    <t xml:space="preserve">Programme Comparison </t>
  </si>
  <si>
    <t xml:space="preserve">Anticipated Programme Duration </t>
  </si>
  <si>
    <t>Preparation and Administration Costs</t>
  </si>
  <si>
    <t>Total Link / Side Road Length (m):</t>
  </si>
  <si>
    <t xml:space="preserve">Unit </t>
  </si>
  <si>
    <t xml:space="preserve">Preparation and Administration </t>
  </si>
  <si>
    <t xml:space="preserve">Sub-Total D - Land and Property Costs </t>
  </si>
  <si>
    <t>Months</t>
  </si>
  <si>
    <t>1.10</t>
  </si>
  <si>
    <t>1.11</t>
  </si>
  <si>
    <t>1.12</t>
  </si>
  <si>
    <t>1.13</t>
  </si>
  <si>
    <t>1.14</t>
  </si>
  <si>
    <t>1.15</t>
  </si>
  <si>
    <t>Total Costs (Cumulative)</t>
  </si>
  <si>
    <t>Final Account Report Template</t>
  </si>
  <si>
    <t>Start Date:</t>
  </si>
  <si>
    <t>Construction Duration (Months):</t>
  </si>
  <si>
    <t>Future Costs</t>
  </si>
  <si>
    <t>Add Potential Future Costs</t>
  </si>
  <si>
    <t>Total Final Account Value Exclusive of VAT</t>
  </si>
  <si>
    <t xml:space="preserve">Total Final Account Value Inclusive of VAT </t>
  </si>
  <si>
    <t>Final Account (€)</t>
  </si>
  <si>
    <t>Total Final Account Value:</t>
  </si>
  <si>
    <t xml:space="preserve">Actual Programme Duration: </t>
  </si>
  <si>
    <t xml:space="preserve">Years and quarters stated are for illustrative purposes only. Please amend to suit the project duration. 
Expenditure Profile must be demonstrated quarterly unless otherwise agreed with NTA. </t>
  </si>
  <si>
    <t>Actual Programme Duration (months)</t>
  </si>
  <si>
    <t>Expenditure Profile - Actual and Previously Forecasted</t>
  </si>
  <si>
    <t>Sub-Total E - Future Costs</t>
  </si>
  <si>
    <t xml:space="preserve">Traffic Management Related Costs </t>
  </si>
  <si>
    <t xml:space="preserve">Sub-Total C - Traffic Management Related Costs </t>
  </si>
  <si>
    <t>Contingency</t>
  </si>
  <si>
    <r>
      <t xml:space="preserve">VAT </t>
    </r>
    <r>
      <rPr>
        <i/>
        <sz val="10"/>
        <rFont val="Lucida Sans"/>
        <family val="2"/>
      </rPr>
      <t>on Construction Costs and Traffic Management Related Costs</t>
    </r>
  </si>
  <si>
    <r>
      <t xml:space="preserve">VAT </t>
    </r>
    <r>
      <rPr>
        <i/>
        <sz val="10"/>
        <rFont val="Lucida Sans"/>
        <family val="2"/>
      </rPr>
      <t>on Preparation and Administration Costs</t>
    </r>
  </si>
  <si>
    <t>Sub-Total B - Preparation and Administration Costs</t>
  </si>
  <si>
    <t xml:space="preserve">Project / Contract Code: </t>
  </si>
  <si>
    <t xml:space="preserve">https://www.revenue.ie/en/vat/vat-on-property-and-construction/vat-and-the-supply-of-property/index.aspx </t>
  </si>
  <si>
    <r>
      <t xml:space="preserve">VAT </t>
    </r>
    <r>
      <rPr>
        <i/>
        <sz val="10"/>
        <rFont val="Lucida Sans"/>
        <family val="2"/>
      </rPr>
      <t xml:space="preserve">on Land and Property </t>
    </r>
  </si>
  <si>
    <t>Prepared By (Individual/Organisation):</t>
  </si>
  <si>
    <t xml:space="preserve">Other Relevant Project Information: </t>
  </si>
  <si>
    <t>Project / Contract Code:</t>
  </si>
  <si>
    <t>Variance</t>
  </si>
  <si>
    <t xml:space="preserve">Estimate Comparison </t>
  </si>
  <si>
    <t>Potential Future Costs</t>
  </si>
  <si>
    <t>Approving Authority:</t>
  </si>
  <si>
    <t>Sub-Total A - Project Base Costs</t>
  </si>
  <si>
    <t>Total Project Budget (€)</t>
  </si>
  <si>
    <t>Total Project Budget Programme Duration</t>
  </si>
  <si>
    <t>Cumulative Expenditure 
(€)</t>
  </si>
  <si>
    <t>Final Account</t>
  </si>
  <si>
    <r>
      <t xml:space="preserve">Main Contract(s) Costs </t>
    </r>
    <r>
      <rPr>
        <i/>
        <sz val="10"/>
        <color theme="0" tint="-0.34998626667073579"/>
        <rFont val="Lucida Sans"/>
        <family val="2"/>
      </rPr>
      <t xml:space="preserve">(Please provide supplementary information giving detail of costs)   </t>
    </r>
  </si>
  <si>
    <t>Total Project Cost</t>
  </si>
  <si>
    <t>Total Project Cost and Final Account Comparison</t>
  </si>
  <si>
    <t xml:space="preserve">If cost or programme durations vary by more than 10% or a value advised by the NTA from the Tender Project Cost (Phase 5) detailed substantiation justifying the reason for the variance shall be provided. </t>
  </si>
  <si>
    <t>2.1.1</t>
  </si>
  <si>
    <t>2.1.2</t>
  </si>
  <si>
    <t>2.1.3</t>
  </si>
  <si>
    <t>2.1.4</t>
  </si>
  <si>
    <t>2.1.5</t>
  </si>
  <si>
    <t>2.1.6</t>
  </si>
  <si>
    <t>2.1.7</t>
  </si>
  <si>
    <t>Scope &amp; Purpose</t>
  </si>
  <si>
    <t>Concept, Development &amp; Option Selection</t>
  </si>
  <si>
    <t>Preliminary Design</t>
  </si>
  <si>
    <t>Statutory Processes</t>
  </si>
  <si>
    <t>Detailed Design &amp; Procurement</t>
  </si>
  <si>
    <t>Construction &amp; Implementation</t>
  </si>
  <si>
    <t>Close Out &amp; Review</t>
  </si>
  <si>
    <t>Prepared By (Individual &amp; Organisation)</t>
  </si>
  <si>
    <t xml:space="preserve">Approving Authority: </t>
  </si>
  <si>
    <t>Sponsoring Agency:</t>
  </si>
  <si>
    <t xml:space="preserve">Scope &amp; Purpose        </t>
  </si>
  <si>
    <t xml:space="preserve">NOTE: </t>
  </si>
  <si>
    <t xml:space="preserve">Costs are reflective of costs at the base date stated above. 
Costs are considered to include allowances for overheads and profit. </t>
  </si>
  <si>
    <t xml:space="preserve">Project Control Document Summary </t>
  </si>
  <si>
    <t xml:space="preserve">NOTE: For Band 1 Projects the activity cost heads presented are indicative for a linear project, if the project being reported (undertaken/developed) is not a linear project, activity cost heads are to be discussed and agreed in writing  with NTA prior to the production of the Final Account Report.  </t>
  </si>
  <si>
    <t>1.6</t>
  </si>
  <si>
    <t>1.7</t>
  </si>
  <si>
    <t>1.8</t>
  </si>
  <si>
    <t>1.9</t>
  </si>
  <si>
    <t>Land &amp; Property Costs</t>
  </si>
  <si>
    <t xml:space="preserve">Date Prepared: </t>
  </si>
  <si>
    <t>Date Prepared:</t>
  </si>
  <si>
    <t>PCD Summary</t>
  </si>
  <si>
    <t>NOTE: The information below will be auto-generated from the main cost estimate template to obtain the relevant totals in line with the seven costs heads required for inclusion within the project control document.</t>
  </si>
  <si>
    <t>R2 - Galway Road - Dublin</t>
  </si>
  <si>
    <t>DLD/22/001 5G</t>
  </si>
  <si>
    <t>NTA</t>
  </si>
  <si>
    <t>South Dublin Council</t>
  </si>
  <si>
    <t>Sally Gate - South Dublin Council</t>
  </si>
  <si>
    <t>Guidance Notes</t>
  </si>
  <si>
    <t>* All cells in purple - input is required</t>
  </si>
  <si>
    <t>Sponsoring Agency (SA) to list out the project title</t>
  </si>
  <si>
    <t>SA confirm the project code</t>
  </si>
  <si>
    <t xml:space="preserve">Approving authority is always NTA: Date application is submitted </t>
  </si>
  <si>
    <t xml:space="preserve">SA = local authority (or Irish Rail / Bus Éireann etc ...) </t>
  </si>
  <si>
    <t>Identify location - include co-ordinates if available</t>
  </si>
  <si>
    <t>SA to outline (brief) project scope of works</t>
  </si>
  <si>
    <t>SA to confirm when the project started</t>
  </si>
  <si>
    <t xml:space="preserve">SA to programme duration </t>
  </si>
  <si>
    <t>SA to confirm the total 'm' of works complete</t>
  </si>
  <si>
    <t>****** Galway Road (Co-ordinates ***********,***********)</t>
  </si>
  <si>
    <t>2 months (finished on site 31/03/2023 and new path opened to the public)</t>
  </si>
  <si>
    <t>Site Clearance</t>
  </si>
  <si>
    <t>Drainage &amp; Service Ducts</t>
  </si>
  <si>
    <t>Pavements</t>
  </si>
  <si>
    <t>Kerbs, Footways &amp; Paved Areas</t>
  </si>
  <si>
    <t>Traffic Signs &amp; Road Markings</t>
  </si>
  <si>
    <t>Road Lighting Columns (Civils)</t>
  </si>
  <si>
    <t>CCTV Survey of Road Drainage Systems</t>
  </si>
  <si>
    <t>Specialist (Public Lighting Contractor)</t>
  </si>
  <si>
    <t>Preliminaries (Including Traffic Management)</t>
  </si>
  <si>
    <t>Fencing</t>
  </si>
  <si>
    <t xml:space="preserve">Earth Works </t>
  </si>
  <si>
    <t>Variations to Contract (Agreed Variations for Additional Scope)</t>
  </si>
  <si>
    <t>SA to give the elemental breakdown (Summary) as per final account agreement</t>
  </si>
  <si>
    <t>SA to confirm admin costs (design teams etc …)</t>
  </si>
  <si>
    <t>New Footpath &amp; Public Lighting</t>
  </si>
  <si>
    <t>SA note - if included above in contract price leave blank</t>
  </si>
  <si>
    <t>SA to note - certain VAT rules apply to land take - refer to the link in line B75 to determine if VAT is applicable</t>
  </si>
  <si>
    <t>Sally Gates</t>
  </si>
  <si>
    <t>Michael Bunny</t>
  </si>
  <si>
    <t>SA to sign off (2 parties within their organisation)</t>
  </si>
  <si>
    <t>SA to advise on a budget cost if future works were to occur - an example been a raised table / speed ramp for at pedestrian crossing at the end of the footpath</t>
  </si>
  <si>
    <t>Add VAT @ 13.5%</t>
  </si>
  <si>
    <t>No action required - the text is carried forward automatically from the Cost Estimate tab</t>
  </si>
  <si>
    <t>Add VAT @ 23%</t>
  </si>
  <si>
    <t>Add VAT on Land (If Applicable)</t>
  </si>
  <si>
    <t>SA to include the expenditure per quarter (actual monies spent "Final Account")</t>
  </si>
  <si>
    <t>2 Months</t>
  </si>
  <si>
    <t>SA to include / confirm</t>
  </si>
  <si>
    <t xml:space="preserve">SA to confirm </t>
  </si>
  <si>
    <t>If costs are greater than 10% (increase from Preliminary Cost Estimate) - a detailed explanation is required by the SA</t>
  </si>
  <si>
    <t>Total Costs (Including VAT)</t>
  </si>
  <si>
    <t>SA to confirm / input (figures from form 006_B1) - Figures in Column F automatically come from the first tab (Final Account Report)</t>
  </si>
  <si>
    <t>*** Figures are Illustrative ***</t>
  </si>
  <si>
    <t>If Variations on the job - include into Elemental section (under 'Variations' heading)</t>
  </si>
  <si>
    <t>SA to confirm final agreed land value price</t>
  </si>
  <si>
    <t>No action required - the text is carried forward automatically from the Cost Estimate tab (Figure Includes VAT)</t>
  </si>
  <si>
    <t>S Gate</t>
  </si>
  <si>
    <t>M Bunny</t>
  </si>
  <si>
    <t>* NTA templates are locked - In certain circumstances if the templates are to be unlocked for editing (additional lines etc… (no deleting allowed) - the request is to be put in writing to the NTA Programme Manager for approval</t>
  </si>
  <si>
    <t>Sub-Total</t>
  </si>
  <si>
    <t>VAT %</t>
  </si>
  <si>
    <t>VAT Amount</t>
  </si>
  <si>
    <t>Total Incl. VAT</t>
  </si>
  <si>
    <t>Traffic Management</t>
  </si>
  <si>
    <t>Construction Costs (Main Contractor)</t>
  </si>
  <si>
    <t>Sub-Total (Ex.VAT)</t>
  </si>
  <si>
    <t>No action required - tot's automatically</t>
  </si>
  <si>
    <t>13.5% on construction / traffic management / future costs</t>
  </si>
  <si>
    <t>23% on professional services (preparation and administration)</t>
  </si>
  <si>
    <t xml:space="preserve">Total Final Account Report (Including VAT)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</si>
</sst>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[$€-2]\ #,##0.00"/>
    <numFmt numFmtId="165" formatCode="_-[$€-2]\ * #,##0.00_-;\-[$€-2]\ * #,##0.00_-;_-[$€-2]\ * &quot;-&quot;??_-;_-@_-"/>
    <numFmt numFmtId="166" formatCode="#,##0_ ;\-#,##0\ "/>
    <numFmt numFmtId="167" formatCode="0.0%"/>
    <numFmt numFmtId="168" formatCode="dd/mm/yy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Lucida Sans"/>
      <family val="2"/>
    </font>
    <font>
      <b/>
      <u/>
      <sz val="10"/>
      <color theme="1"/>
      <name val="Lucida Sans"/>
      <family val="2"/>
    </font>
    <font>
      <b/>
      <sz val="10"/>
      <color theme="1"/>
      <name val="Lucida Sans"/>
      <family val="2"/>
    </font>
    <font>
      <b/>
      <sz val="10"/>
      <color theme="0"/>
      <name val="Lucida Sans"/>
      <family val="2"/>
    </font>
    <font>
      <b/>
      <u/>
      <sz val="16"/>
      <color rgb="FF3C0A82"/>
      <name val="Lucida Sans"/>
      <family val="2"/>
    </font>
    <font>
      <i/>
      <sz val="10"/>
      <color theme="0" tint="-0.34998626667073579"/>
      <name val="Lucida Sans"/>
      <family val="2"/>
    </font>
    <font>
      <sz val="10"/>
      <name val="Lucida Sans"/>
      <family val="2"/>
    </font>
    <font>
      <i/>
      <sz val="10"/>
      <name val="Lucida Sans"/>
      <family val="2"/>
    </font>
    <font>
      <u/>
      <sz val="11"/>
      <color theme="10"/>
      <name val="Calibri"/>
      <family val="2"/>
      <scheme val="minor"/>
    </font>
    <font>
      <sz val="10"/>
      <color theme="0"/>
      <name val="Lucida Sans"/>
      <family val="2"/>
    </font>
    <font>
      <b/>
      <sz val="11"/>
      <color theme="1"/>
      <name val="Calibri"/>
      <family val="2"/>
      <scheme val="minor"/>
    </font>
    <font>
      <b/>
      <sz val="10"/>
      <name val="Lucida Sans"/>
      <family val="2"/>
    </font>
    <font>
      <b/>
      <u/>
      <sz val="12"/>
      <color rgb="FF3333CC"/>
      <name val="Lucida Sans"/>
      <family val="2"/>
    </font>
    <font>
      <b/>
      <sz val="11"/>
      <color rgb="FF3333CC"/>
      <name val="Lucida Sans"/>
      <family val="2"/>
    </font>
    <font>
      <sz val="10"/>
      <color rgb="FF0070C0"/>
      <name val="Lucida Sans"/>
      <family val="2"/>
    </font>
    <font>
      <sz val="11"/>
      <color rgb="FF0070C0"/>
      <name val="Calibri"/>
      <family val="2"/>
      <scheme val="minor"/>
    </font>
    <font>
      <b/>
      <sz val="10"/>
      <color rgb="FF0070C0"/>
      <name val="Lucida Sans"/>
      <family val="2"/>
    </font>
    <font>
      <sz val="10"/>
      <color rgb="FF0070C0"/>
      <name val="Calibri"/>
      <family val="2"/>
      <scheme val="minor"/>
    </font>
    <font>
      <b/>
      <u/>
      <sz val="12"/>
      <color rgb="FF0070C0"/>
      <name val="Lucida Sans"/>
      <family val="2"/>
    </font>
    <font>
      <b/>
      <sz val="11"/>
      <color rgb="FF0070C0"/>
      <name val="Calibri"/>
      <family val="2"/>
      <scheme val="minor"/>
    </font>
    <font>
      <b/>
      <sz val="11"/>
      <color rgb="FF0070C0"/>
      <name val="Lucida Sans"/>
      <family val="2"/>
    </font>
    <font>
      <sz val="10"/>
      <color rgb="FF3333CC"/>
      <name val="Lucida Sans"/>
      <family val="2"/>
    </font>
    <font>
      <sz val="11"/>
      <color rgb="FF3333CC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3C0A82"/>
        <bgColor indexed="64"/>
      </patternFill>
    </fill>
    <fill>
      <patternFill patternType="solid">
        <fgColor rgb="FFFFFF00"/>
        <bgColor indexed="64"/>
      </patternFill>
    </fill>
  </fills>
  <borders count="1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thin">
        <color rgb="FF3C0A82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medium">
        <color auto="1"/>
      </bottom>
      <diagonal/>
    </border>
    <border>
      <left/>
      <right/>
      <top style="thin">
        <color rgb="FF3C0A82"/>
      </top>
      <bottom style="thin">
        <color rgb="FF3C0A82"/>
      </bottom>
      <diagonal/>
    </border>
    <border>
      <left style="medium">
        <color rgb="FF3C0A82"/>
      </left>
      <right style="thin">
        <color rgb="FF3C0A82"/>
      </right>
      <top style="medium">
        <color rgb="FF3C0A82"/>
      </top>
      <bottom style="thin">
        <color rgb="FF3C0A82"/>
      </bottom>
      <diagonal/>
    </border>
    <border>
      <left style="thin">
        <color rgb="FF3C0A82"/>
      </left>
      <right style="thin">
        <color rgb="FF3C0A82"/>
      </right>
      <top style="medium">
        <color rgb="FF3C0A82"/>
      </top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 style="medium">
        <color rgb="FF3C0A82"/>
      </top>
      <bottom style="thin">
        <color rgb="FF3C0A82"/>
      </bottom>
      <diagonal/>
    </border>
    <border>
      <left style="medium">
        <color rgb="FF3C0A82"/>
      </left>
      <right/>
      <top style="thin">
        <color rgb="FF3C0A82"/>
      </top>
      <bottom style="thin">
        <color rgb="FF3C0A82"/>
      </bottom>
      <diagonal/>
    </border>
    <border>
      <left/>
      <right style="medium">
        <color rgb="FF3C0A82"/>
      </right>
      <top style="thin">
        <color rgb="FF3C0A82"/>
      </top>
      <bottom style="thin">
        <color rgb="FF3C0A82"/>
      </bottom>
      <diagonal/>
    </border>
    <border>
      <left style="medium">
        <color rgb="FF3C0A82"/>
      </left>
      <right style="thin">
        <color rgb="FF3C0A82"/>
      </right>
      <top style="thin">
        <color rgb="FF3C0A82"/>
      </top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 style="thin">
        <color rgb="FF3C0A82"/>
      </top>
      <bottom style="thin">
        <color rgb="FF3C0A82"/>
      </bottom>
      <diagonal/>
    </border>
    <border>
      <left style="medium">
        <color rgb="FF3C0A82"/>
      </left>
      <right/>
      <top style="thin">
        <color rgb="FF3C0A82"/>
      </top>
      <bottom style="medium">
        <color rgb="FF3C0A82"/>
      </bottom>
      <diagonal/>
    </border>
    <border>
      <left/>
      <right/>
      <top style="thin">
        <color rgb="FF3C0A82"/>
      </top>
      <bottom style="medium">
        <color rgb="FF3C0A82"/>
      </bottom>
      <diagonal/>
    </border>
    <border>
      <left/>
      <right style="medium">
        <color rgb="FF3C0A82"/>
      </right>
      <top style="thin">
        <color rgb="FF3C0A82"/>
      </top>
      <bottom style="medium">
        <color rgb="FF3C0A82"/>
      </bottom>
      <diagonal/>
    </border>
    <border>
      <left style="thin">
        <color rgb="FF3C0A82"/>
      </left>
      <right style="thin">
        <color rgb="FF3C0A82"/>
      </right>
      <top style="thin">
        <color auto="1"/>
      </top>
      <bottom style="thin">
        <color rgb="FF3C0A82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thin">
        <color auto="1"/>
      </bottom>
      <diagonal/>
    </border>
    <border>
      <left/>
      <right/>
      <top style="medium">
        <color rgb="FF3C0A82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3C0A82"/>
      </left>
      <right/>
      <top style="medium">
        <color rgb="FF3C0A82"/>
      </top>
      <bottom/>
      <diagonal/>
    </border>
    <border>
      <left/>
      <right style="medium">
        <color rgb="FF3C0A82"/>
      </right>
      <top style="medium">
        <color rgb="FF3C0A82"/>
      </top>
      <bottom/>
      <diagonal/>
    </border>
    <border>
      <left style="medium">
        <color rgb="FF3C0A82"/>
      </left>
      <right/>
      <top/>
      <bottom style="thin">
        <color auto="1"/>
      </bottom>
      <diagonal/>
    </border>
    <border>
      <left style="thin">
        <color rgb="FF3C0A82"/>
      </left>
      <right style="medium">
        <color rgb="FF3C0A82"/>
      </right>
      <top style="thin">
        <color rgb="FF3C0A82"/>
      </top>
      <bottom style="thin">
        <color auto="1"/>
      </bottom>
      <diagonal/>
    </border>
    <border>
      <left style="medium">
        <color rgb="FF3C0A82"/>
      </left>
      <right style="thin">
        <color rgb="FF3C0A82"/>
      </right>
      <top style="thin">
        <color auto="1"/>
      </top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 style="thin">
        <color auto="1"/>
      </top>
      <bottom style="thin">
        <color rgb="FF3C0A82"/>
      </bottom>
      <diagonal/>
    </border>
    <border>
      <left style="medium">
        <color rgb="FF3C0A82"/>
      </left>
      <right/>
      <top/>
      <bottom/>
      <diagonal/>
    </border>
    <border>
      <left/>
      <right style="medium">
        <color rgb="FF3C0A82"/>
      </right>
      <top/>
      <bottom/>
      <diagonal/>
    </border>
    <border>
      <left style="medium">
        <color rgb="FF3C0A82"/>
      </left>
      <right/>
      <top/>
      <bottom style="medium">
        <color rgb="FF3C0A82"/>
      </bottom>
      <diagonal/>
    </border>
    <border>
      <left/>
      <right/>
      <top/>
      <bottom style="medium">
        <color rgb="FF3C0A82"/>
      </bottom>
      <diagonal/>
    </border>
    <border>
      <left/>
      <right style="medium">
        <color rgb="FF3C0A82"/>
      </right>
      <top/>
      <bottom style="medium">
        <color rgb="FF3C0A82"/>
      </bottom>
      <diagonal/>
    </border>
    <border>
      <left style="medium">
        <color rgb="FF3C0A82"/>
      </left>
      <right style="thin">
        <color rgb="FF3C0A82"/>
      </right>
      <top style="thin">
        <color rgb="FF3C0A82"/>
      </top>
      <bottom style="medium">
        <color rgb="FF3C0A82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medium">
        <color rgb="FF3C0A82"/>
      </bottom>
      <diagonal/>
    </border>
    <border>
      <left style="thin">
        <color rgb="FF3C0A82"/>
      </left>
      <right style="medium">
        <color rgb="FF3C0A82"/>
      </right>
      <top style="thin">
        <color rgb="FF3C0A82"/>
      </top>
      <bottom style="medium">
        <color rgb="FF3C0A82"/>
      </bottom>
      <diagonal/>
    </border>
    <border>
      <left/>
      <right/>
      <top style="thin">
        <color rgb="FF3C0A82"/>
      </top>
      <bottom/>
      <diagonal/>
    </border>
    <border>
      <left style="thin">
        <color rgb="FF3C0A82"/>
      </left>
      <right/>
      <top/>
      <bottom/>
      <diagonal/>
    </border>
    <border>
      <left style="thin">
        <color rgb="FF3C0A82"/>
      </left>
      <right/>
      <top style="thin">
        <color rgb="FF3C0A82"/>
      </top>
      <bottom style="thin">
        <color rgb="FF3C0A82"/>
      </bottom>
      <diagonal/>
    </border>
    <border>
      <left/>
      <right style="thin">
        <color rgb="FF3C0A82"/>
      </right>
      <top style="thin">
        <color rgb="FF3C0A82"/>
      </top>
      <bottom style="thin">
        <color rgb="FF3C0A82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rgb="FF3C0A82"/>
      </left>
      <right/>
      <top style="thin">
        <color rgb="FF3C0A82"/>
      </top>
      <bottom/>
      <diagonal/>
    </border>
    <border>
      <left/>
      <right style="thin">
        <color rgb="FF3C0A82"/>
      </right>
      <top style="thin">
        <color rgb="FF3C0A82"/>
      </top>
      <bottom/>
      <diagonal/>
    </border>
    <border>
      <left/>
      <right style="thin">
        <color rgb="FF3C0A82"/>
      </right>
      <top/>
      <bottom/>
      <diagonal/>
    </border>
    <border>
      <left style="thin">
        <color rgb="FF3C0A82"/>
      </left>
      <right/>
      <top/>
      <bottom style="thin">
        <color rgb="FF3C0A82"/>
      </bottom>
      <diagonal/>
    </border>
    <border>
      <left/>
      <right/>
      <top/>
      <bottom style="thin">
        <color rgb="FF3C0A82"/>
      </bottom>
      <diagonal/>
    </border>
    <border>
      <left/>
      <right style="thin">
        <color rgb="FF3C0A82"/>
      </right>
      <top/>
      <bottom style="thin">
        <color rgb="FF3C0A82"/>
      </bottom>
      <diagonal/>
    </border>
    <border>
      <left style="medium">
        <color rgb="FF3C0A82"/>
      </left>
      <right/>
      <top/>
      <bottom style="medium">
        <color auto="1"/>
      </bottom>
      <diagonal/>
    </border>
    <border>
      <left style="thin">
        <color rgb="FF3C0A82"/>
      </left>
      <right style="medium">
        <color rgb="FF3C0A82"/>
      </right>
      <top style="thin">
        <color rgb="FF3C0A82"/>
      </top>
      <bottom style="medium">
        <color auto="1"/>
      </bottom>
      <diagonal/>
    </border>
    <border>
      <left style="medium">
        <color rgb="FF3C0A82"/>
      </left>
      <right style="thin">
        <color auto="1"/>
      </right>
      <top style="medium">
        <color auto="1"/>
      </top>
      <bottom/>
      <diagonal/>
    </border>
    <border>
      <left/>
      <right style="medium">
        <color rgb="FF3C0A82"/>
      </right>
      <top style="medium">
        <color auto="1"/>
      </top>
      <bottom/>
      <diagonal/>
    </border>
    <border>
      <left style="medium">
        <color rgb="FF3C0A82"/>
      </left>
      <right style="thin">
        <color auto="1"/>
      </right>
      <top/>
      <bottom/>
      <diagonal/>
    </border>
    <border>
      <left/>
      <right style="medium">
        <color rgb="FF3C0A82"/>
      </right>
      <top/>
      <bottom style="thin">
        <color auto="1"/>
      </bottom>
      <diagonal/>
    </border>
    <border>
      <left style="medium">
        <color rgb="FF3C0A82"/>
      </left>
      <right style="thin">
        <color auto="1"/>
      </right>
      <top style="medium">
        <color rgb="FF3C0A82"/>
      </top>
      <bottom/>
      <diagonal/>
    </border>
    <border>
      <left style="thin">
        <color auto="1"/>
      </left>
      <right/>
      <top style="medium">
        <color rgb="FF3C0A82"/>
      </top>
      <bottom style="thin">
        <color auto="1"/>
      </bottom>
      <diagonal/>
    </border>
    <border>
      <left/>
      <right/>
      <top style="medium">
        <color rgb="FF3C0A82"/>
      </top>
      <bottom style="thin">
        <color auto="1"/>
      </bottom>
      <diagonal/>
    </border>
    <border>
      <left/>
      <right style="medium">
        <color rgb="FF3C0A82"/>
      </right>
      <top style="medium">
        <color rgb="FF3C0A82"/>
      </top>
      <bottom style="thin">
        <color auto="1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/>
      <diagonal/>
    </border>
    <border>
      <left style="thin">
        <color rgb="FF3C0A82"/>
      </left>
      <right style="medium">
        <color rgb="FF3C0A82"/>
      </right>
      <top style="thin">
        <color rgb="FF3C0A82"/>
      </top>
      <bottom/>
      <diagonal/>
    </border>
    <border>
      <left style="thin">
        <color auto="1"/>
      </left>
      <right/>
      <top style="medium">
        <color rgb="FF3C0A82"/>
      </top>
      <bottom/>
      <diagonal/>
    </border>
    <border>
      <left style="thin">
        <color rgb="FF3C0A82"/>
      </left>
      <right style="thin">
        <color rgb="FF3C0A82"/>
      </right>
      <top/>
      <bottom style="medium">
        <color rgb="FF3C0A82"/>
      </bottom>
      <diagonal/>
    </border>
    <border>
      <left style="medium">
        <color rgb="FF3C0A82"/>
      </left>
      <right style="thin">
        <color auto="1"/>
      </right>
      <top style="medium">
        <color rgb="FF3C0A82"/>
      </top>
      <bottom style="thin">
        <color auto="1"/>
      </bottom>
      <diagonal/>
    </border>
    <border>
      <left/>
      <right style="thin">
        <color auto="1"/>
      </right>
      <top style="medium">
        <color rgb="FF3C0A82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3C0A82"/>
      </top>
      <bottom style="thin">
        <color auto="1"/>
      </bottom>
      <diagonal/>
    </border>
    <border>
      <left style="thin">
        <color auto="1"/>
      </left>
      <right style="medium">
        <color rgb="FF3C0A82"/>
      </right>
      <top style="medium">
        <color rgb="FF3C0A82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rgb="FF3C0A82"/>
      </top>
      <bottom/>
      <diagonal/>
    </border>
    <border>
      <left/>
      <right style="medium">
        <color rgb="FF3C0A82"/>
      </right>
      <top style="thin">
        <color rgb="FF3C0A82"/>
      </top>
      <bottom/>
      <diagonal/>
    </border>
    <border>
      <left style="thin">
        <color auto="1"/>
      </left>
      <right/>
      <top/>
      <bottom style="thin">
        <color rgb="FF3C0A82"/>
      </bottom>
      <diagonal/>
    </border>
    <border>
      <left/>
      <right style="medium">
        <color rgb="FF3C0A82"/>
      </right>
      <top/>
      <bottom style="thin">
        <color rgb="FF3C0A82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C0A82"/>
      </left>
      <right/>
      <top style="thin">
        <color auto="1"/>
      </top>
      <bottom style="thin">
        <color rgb="FF3C0A82"/>
      </bottom>
      <diagonal/>
    </border>
    <border>
      <left/>
      <right style="thin">
        <color rgb="FF3C0A82"/>
      </right>
      <top style="thin">
        <color auto="1"/>
      </top>
      <bottom style="thin">
        <color rgb="FF3C0A82"/>
      </bottom>
      <diagonal/>
    </border>
    <border>
      <left style="medium">
        <color rgb="FF3C0A82"/>
      </left>
      <right/>
      <top style="medium">
        <color rgb="FF3C0A82"/>
      </top>
      <bottom style="medium">
        <color rgb="FF3C0A82"/>
      </bottom>
      <diagonal/>
    </border>
    <border>
      <left/>
      <right/>
      <top style="medium">
        <color rgb="FF3C0A82"/>
      </top>
      <bottom style="medium">
        <color rgb="FF3C0A82"/>
      </bottom>
      <diagonal/>
    </border>
    <border>
      <left/>
      <right style="medium">
        <color rgb="FF3C0A82"/>
      </right>
      <top style="medium">
        <color rgb="FF3C0A82"/>
      </top>
      <bottom style="medium">
        <color rgb="FF3C0A82"/>
      </bottom>
      <diagonal/>
    </border>
    <border>
      <left style="thin">
        <color rgb="FF3C0A82"/>
      </left>
      <right/>
      <top style="medium">
        <color rgb="FF3C0A82"/>
      </top>
      <bottom style="thin">
        <color rgb="FF3C0A82"/>
      </bottom>
      <diagonal/>
    </border>
    <border>
      <left/>
      <right/>
      <top style="medium">
        <color rgb="FF3C0A82"/>
      </top>
      <bottom style="thin">
        <color rgb="FF3C0A82"/>
      </bottom>
      <diagonal/>
    </border>
    <border>
      <left/>
      <right style="medium">
        <color rgb="FF3C0A82"/>
      </right>
      <top style="medium">
        <color rgb="FF3C0A82"/>
      </top>
      <bottom style="thin">
        <color rgb="FF3C0A82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3C0A82"/>
      </left>
      <right style="medium">
        <color auto="1"/>
      </right>
      <top style="thin">
        <color rgb="FF3C0A82"/>
      </top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/>
      <bottom/>
      <diagonal/>
    </border>
    <border>
      <left style="thin">
        <color rgb="FF3C0A82"/>
      </left>
      <right style="thin">
        <color rgb="FF3C0A82"/>
      </right>
      <top/>
      <bottom/>
      <diagonal/>
    </border>
    <border>
      <left style="thin">
        <color rgb="FF3C0A82"/>
      </left>
      <right style="thin">
        <color rgb="FF3C0A82"/>
      </right>
      <top/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/>
      <bottom style="thin">
        <color rgb="FF3C0A82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rgb="FF3C0A82"/>
      </top>
      <bottom style="thin">
        <color rgb="FF3C0A82"/>
      </bottom>
      <diagonal/>
    </border>
    <border>
      <left style="medium">
        <color auto="1"/>
      </left>
      <right/>
      <top style="thin">
        <color rgb="FF3C0A82"/>
      </top>
      <bottom style="medium">
        <color auto="1"/>
      </bottom>
      <diagonal/>
    </border>
    <border>
      <left/>
      <right/>
      <top style="thin">
        <color rgb="FF3C0A82"/>
      </top>
      <bottom style="medium">
        <color auto="1"/>
      </bottom>
      <diagonal/>
    </border>
    <border>
      <left/>
      <right style="medium">
        <color auto="1"/>
      </right>
      <top style="thin">
        <color rgb="FF3C0A82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rgb="FF3C0A82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 style="thin">
        <color rgb="FF3C0A82"/>
      </bottom>
      <diagonal/>
    </border>
    <border>
      <left/>
      <right style="medium">
        <color auto="1"/>
      </right>
      <top style="medium">
        <color auto="1"/>
      </top>
      <bottom style="thin">
        <color rgb="FF3C0A82"/>
      </bottom>
      <diagonal/>
    </border>
    <border>
      <left style="thin">
        <color rgb="FF3C0A82"/>
      </left>
      <right/>
      <top style="thin">
        <color rgb="FF3C0A82"/>
      </top>
      <bottom style="medium">
        <color auto="1"/>
      </bottom>
      <diagonal/>
    </border>
    <border>
      <left/>
      <right style="thin">
        <color rgb="FF3C0A82"/>
      </right>
      <top style="thin">
        <color rgb="FF3C0A82"/>
      </top>
      <bottom style="medium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79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/>
    </xf>
    <xf numFmtId="0" fontId="4" fillId="2" borderId="0" xfId="0" applyFont="1" applyFill="1" applyAlignment="1">
      <alignment wrapText="1"/>
    </xf>
    <xf numFmtId="0" fontId="4" fillId="2" borderId="3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4" fillId="2" borderId="3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165" fontId="2" fillId="2" borderId="0" xfId="0" applyNumberFormat="1" applyFont="1" applyFill="1" applyAlignment="1">
      <alignment horizontal="center" vertical="center"/>
    </xf>
    <xf numFmtId="0" fontId="2" fillId="2" borderId="21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4" fillId="2" borderId="0" xfId="0" applyFont="1" applyFill="1"/>
    <xf numFmtId="0" fontId="5" fillId="4" borderId="24" xfId="0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2" borderId="47" xfId="0" applyFont="1" applyFill="1" applyBorder="1" applyAlignment="1">
      <alignment horizontal="center"/>
    </xf>
    <xf numFmtId="0" fontId="4" fillId="0" borderId="50" xfId="0" applyFont="1" applyBorder="1" applyAlignment="1">
      <alignment horizontal="left" vertical="center" wrapText="1"/>
    </xf>
    <xf numFmtId="0" fontId="4" fillId="2" borderId="52" xfId="0" applyFont="1" applyFill="1" applyBorder="1" applyAlignment="1">
      <alignment horizontal="left" vertical="center"/>
    </xf>
    <xf numFmtId="165" fontId="2" fillId="2" borderId="53" xfId="0" applyNumberFormat="1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5" fillId="4" borderId="33" xfId="0" applyFont="1" applyFill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4" fillId="2" borderId="46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165" fontId="2" fillId="2" borderId="2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9" fontId="4" fillId="2" borderId="0" xfId="1" applyFont="1" applyFill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/>
    </xf>
    <xf numFmtId="0" fontId="4" fillId="2" borderId="29" xfId="0" applyFont="1" applyFill="1" applyBorder="1" applyAlignment="1">
      <alignment vertical="center"/>
    </xf>
    <xf numFmtId="49" fontId="2" fillId="2" borderId="29" xfId="0" applyNumberFormat="1" applyFont="1" applyFill="1" applyBorder="1" applyAlignment="1">
      <alignment horizontal="left" vertical="center" wrapText="1"/>
    </xf>
    <xf numFmtId="0" fontId="4" fillId="2" borderId="52" xfId="0" applyFont="1" applyFill="1" applyBorder="1" applyAlignment="1">
      <alignment vertical="center"/>
    </xf>
    <xf numFmtId="0" fontId="2" fillId="2" borderId="53" xfId="0" applyFont="1" applyFill="1" applyBorder="1" applyAlignment="1">
      <alignment vertical="center" wrapText="1"/>
    </xf>
    <xf numFmtId="0" fontId="4" fillId="2" borderId="73" xfId="0" applyFont="1" applyFill="1" applyBorder="1" applyAlignment="1">
      <alignment horizontal="right" vertical="center" wrapText="1"/>
    </xf>
    <xf numFmtId="0" fontId="2" fillId="2" borderId="52" xfId="0" applyFont="1" applyFill="1" applyBorder="1" applyAlignment="1">
      <alignment vertical="center" wrapText="1"/>
    </xf>
    <xf numFmtId="0" fontId="4" fillId="2" borderId="52" xfId="0" applyFont="1" applyFill="1" applyBorder="1" applyAlignment="1">
      <alignment vertical="center" wrapText="1"/>
    </xf>
    <xf numFmtId="0" fontId="4" fillId="2" borderId="53" xfId="0" applyFont="1" applyFill="1" applyBorder="1" applyAlignment="1">
      <alignment vertical="center" wrapText="1"/>
    </xf>
    <xf numFmtId="0" fontId="4" fillId="2" borderId="52" xfId="0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right" vertical="center"/>
    </xf>
    <xf numFmtId="165" fontId="4" fillId="2" borderId="0" xfId="0" applyNumberFormat="1" applyFont="1" applyFill="1" applyAlignment="1">
      <alignment horizontal="center" vertical="center" wrapText="1"/>
    </xf>
    <xf numFmtId="165" fontId="4" fillId="2" borderId="53" xfId="0" applyNumberFormat="1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 wrapText="1"/>
    </xf>
    <xf numFmtId="0" fontId="2" fillId="2" borderId="47" xfId="0" applyFont="1" applyFill="1" applyBorder="1" applyAlignment="1">
      <alignment vertical="center" wrapText="1"/>
    </xf>
    <xf numFmtId="164" fontId="2" fillId="2" borderId="0" xfId="0" applyNumberFormat="1" applyFont="1" applyFill="1" applyAlignment="1">
      <alignment vertical="center" wrapText="1"/>
    </xf>
    <xf numFmtId="164" fontId="2" fillId="2" borderId="53" xfId="0" applyNumberFormat="1" applyFont="1" applyFill="1" applyBorder="1" applyAlignment="1">
      <alignment vertical="center" wrapText="1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horizontal="right" vertical="center" wrapText="1"/>
    </xf>
    <xf numFmtId="0" fontId="2" fillId="2" borderId="44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left" vertical="center" wrapText="1"/>
    </xf>
    <xf numFmtId="165" fontId="2" fillId="2" borderId="44" xfId="0" applyNumberFormat="1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right" vertical="center" wrapText="1"/>
    </xf>
    <xf numFmtId="0" fontId="4" fillId="2" borderId="56" xfId="0" applyFont="1" applyFill="1" applyBorder="1" applyAlignment="1">
      <alignment vertical="center" wrapText="1"/>
    </xf>
    <xf numFmtId="0" fontId="5" fillId="4" borderId="85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vertical="center"/>
    </xf>
    <xf numFmtId="0" fontId="10" fillId="0" borderId="3" xfId="2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" fontId="2" fillId="0" borderId="0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5" fontId="2" fillId="0" borderId="0" xfId="1" applyNumberFormat="1" applyFont="1" applyFill="1" applyBorder="1" applyAlignment="1">
      <alignment horizontal="center" vertical="center" wrapText="1"/>
    </xf>
    <xf numFmtId="165" fontId="4" fillId="0" borderId="69" xfId="0" applyNumberFormat="1" applyFont="1" applyBorder="1" applyAlignment="1">
      <alignment horizontal="center" vertical="center" wrapText="1"/>
    </xf>
    <xf numFmtId="165" fontId="4" fillId="0" borderId="95" xfId="0" applyNumberFormat="1" applyFont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2" fillId="2" borderId="4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2" fillId="2" borderId="99" xfId="0" applyFont="1" applyFill="1" applyBorder="1" applyAlignment="1">
      <alignment vertical="center" wrapText="1"/>
    </xf>
    <xf numFmtId="0" fontId="2" fillId="2" borderId="100" xfId="0" applyFont="1" applyFill="1" applyBorder="1" applyAlignment="1">
      <alignment vertical="center" wrapText="1"/>
    </xf>
    <xf numFmtId="0" fontId="2" fillId="2" borderId="101" xfId="0" applyFont="1" applyFill="1" applyBorder="1" applyAlignment="1">
      <alignment vertical="center" wrapText="1"/>
    </xf>
    <xf numFmtId="0" fontId="4" fillId="0" borderId="106" xfId="0" applyFont="1" applyBorder="1" applyAlignment="1">
      <alignment horizontal="center" vertical="center" wrapText="1"/>
    </xf>
    <xf numFmtId="165" fontId="2" fillId="0" borderId="9" xfId="0" applyNumberFormat="1" applyFont="1" applyBorder="1" applyAlignment="1">
      <alignment horizontal="center" vertical="center"/>
    </xf>
    <xf numFmtId="9" fontId="0" fillId="0" borderId="107" xfId="1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 wrapText="1"/>
    </xf>
    <xf numFmtId="166" fontId="2" fillId="0" borderId="9" xfId="0" applyNumberFormat="1" applyFont="1" applyBorder="1" applyAlignment="1">
      <alignment horizontal="center" vertical="center"/>
    </xf>
    <xf numFmtId="165" fontId="2" fillId="0" borderId="13" xfId="0" applyNumberFormat="1" applyFont="1" applyBorder="1" applyAlignment="1">
      <alignment horizontal="center" vertical="center"/>
    </xf>
    <xf numFmtId="165" fontId="2" fillId="3" borderId="9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50" xfId="0" applyFont="1" applyFill="1" applyBorder="1" applyAlignment="1" applyProtection="1">
      <alignment horizontal="center" vertical="center" wrapText="1"/>
      <protection locked="0"/>
    </xf>
    <xf numFmtId="0" fontId="2" fillId="3" borderId="57" xfId="0" applyFont="1" applyFill="1" applyBorder="1" applyAlignment="1" applyProtection="1">
      <alignment horizontal="center" vertical="center" wrapText="1"/>
      <protection locked="0"/>
    </xf>
    <xf numFmtId="0" fontId="2" fillId="3" borderId="37" xfId="0" applyFont="1" applyFill="1" applyBorder="1" applyAlignment="1" applyProtection="1">
      <alignment horizontal="center"/>
      <protection locked="0"/>
    </xf>
    <xf numFmtId="0" fontId="2" fillId="3" borderId="29" xfId="0" applyFont="1" applyFill="1" applyBorder="1" applyAlignment="1" applyProtection="1">
      <alignment horizontal="center"/>
      <protection locked="0"/>
    </xf>
    <xf numFmtId="14" fontId="2" fillId="3" borderId="38" xfId="0" applyNumberFormat="1" applyFont="1" applyFill="1" applyBorder="1" applyAlignment="1" applyProtection="1">
      <alignment horizontal="center"/>
      <protection locked="0"/>
    </xf>
    <xf numFmtId="165" fontId="2" fillId="3" borderId="9" xfId="0" applyNumberFormat="1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4" fillId="2" borderId="113" xfId="0" applyFont="1" applyFill="1" applyBorder="1" applyAlignment="1">
      <alignment horizontal="right" vertical="center" wrapText="1"/>
    </xf>
    <xf numFmtId="0" fontId="5" fillId="4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114" xfId="0" applyFont="1" applyFill="1" applyBorder="1" applyAlignment="1">
      <alignment vertical="center" wrapText="1"/>
    </xf>
    <xf numFmtId="0" fontId="2" fillId="2" borderId="116" xfId="0" applyFont="1" applyFill="1" applyBorder="1" applyAlignment="1">
      <alignment vertical="center" wrapText="1"/>
    </xf>
    <xf numFmtId="165" fontId="2" fillId="0" borderId="29" xfId="0" applyNumberFormat="1" applyFont="1" applyBorder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14" fillId="0" borderId="0" xfId="0" applyFont="1"/>
    <xf numFmtId="0" fontId="18" fillId="2" borderId="0" xfId="0" applyFont="1" applyFill="1" applyAlignment="1">
      <alignment vertical="center" wrapText="1"/>
    </xf>
    <xf numFmtId="0" fontId="16" fillId="2" borderId="0" xfId="0" applyFont="1" applyFill="1" applyAlignment="1">
      <alignment vertical="center" wrapText="1"/>
    </xf>
    <xf numFmtId="0" fontId="16" fillId="0" borderId="0" xfId="0" applyFont="1"/>
    <xf numFmtId="9" fontId="18" fillId="2" borderId="0" xfId="1" applyFont="1" applyFill="1" applyAlignment="1">
      <alignment vertical="center" wrapText="1"/>
    </xf>
    <xf numFmtId="0" fontId="4" fillId="2" borderId="62" xfId="0" applyFont="1" applyFill="1" applyBorder="1" applyAlignment="1">
      <alignment horizontal="left" vertical="center"/>
    </xf>
    <xf numFmtId="0" fontId="4" fillId="2" borderId="31" xfId="0" applyFont="1" applyFill="1" applyBorder="1" applyAlignment="1">
      <alignment horizontal="left" vertical="center"/>
    </xf>
    <xf numFmtId="165" fontId="4" fillId="2" borderId="31" xfId="0" applyNumberFormat="1" applyFont="1" applyFill="1" applyBorder="1" applyAlignment="1">
      <alignment horizontal="center" vertical="center" wrapText="1"/>
    </xf>
    <xf numFmtId="165" fontId="4" fillId="2" borderId="115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2" borderId="0" xfId="0" applyFont="1" applyFill="1" applyAlignment="1">
      <alignment horizontal="center"/>
    </xf>
    <xf numFmtId="0" fontId="16" fillId="2" borderId="0" xfId="0" applyFont="1" applyFill="1"/>
    <xf numFmtId="0" fontId="18" fillId="0" borderId="0" xfId="0" applyFont="1" applyAlignment="1">
      <alignment wrapText="1"/>
    </xf>
    <xf numFmtId="0" fontId="2" fillId="3" borderId="13" xfId="0" applyFont="1" applyFill="1" applyBorder="1" applyAlignment="1">
      <alignment horizontal="center" vertical="center"/>
    </xf>
    <xf numFmtId="0" fontId="2" fillId="0" borderId="12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165" fontId="2" fillId="0" borderId="12" xfId="0" applyNumberFormat="1" applyFont="1" applyBorder="1" applyAlignment="1">
      <alignment horizontal="center" vertical="center"/>
    </xf>
    <xf numFmtId="0" fontId="4" fillId="0" borderId="122" xfId="0" applyFont="1" applyBorder="1" applyAlignment="1">
      <alignment horizontal="center" vertical="center"/>
    </xf>
    <xf numFmtId="165" fontId="4" fillId="0" borderId="12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5" fontId="4" fillId="0" borderId="13" xfId="0" applyNumberFormat="1" applyFont="1" applyBorder="1" applyAlignment="1">
      <alignment horizontal="center" vertical="center"/>
    </xf>
    <xf numFmtId="165" fontId="4" fillId="0" borderId="9" xfId="0" applyNumberFormat="1" applyFont="1" applyBorder="1" applyAlignment="1">
      <alignment horizontal="center" vertical="center"/>
    </xf>
    <xf numFmtId="9" fontId="12" fillId="0" borderId="107" xfId="1" applyFont="1" applyBorder="1" applyAlignment="1">
      <alignment horizontal="center" vertical="center"/>
    </xf>
    <xf numFmtId="165" fontId="4" fillId="3" borderId="9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18" fillId="0" borderId="0" xfId="0" applyFont="1" applyAlignment="1">
      <alignment horizontal="center"/>
    </xf>
    <xf numFmtId="0" fontId="18" fillId="2" borderId="0" xfId="0" applyFont="1" applyFill="1" applyAlignment="1">
      <alignment horizontal="center"/>
    </xf>
    <xf numFmtId="0" fontId="18" fillId="2" borderId="0" xfId="0" applyFont="1" applyFill="1"/>
    <xf numFmtId="0" fontId="18" fillId="0" borderId="0" xfId="0" applyFont="1"/>
    <xf numFmtId="0" fontId="16" fillId="2" borderId="0" xfId="0" applyFont="1" applyFill="1" applyAlignment="1">
      <alignment vertical="center" wrapText="1"/>
    </xf>
    <xf numFmtId="0" fontId="17" fillId="0" borderId="0" xfId="0" applyFont="1" applyAlignment="1">
      <alignment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31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/>
    </xf>
    <xf numFmtId="0" fontId="4" fillId="2" borderId="62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115" xfId="0" applyFont="1" applyFill="1" applyBorder="1" applyAlignment="1">
      <alignment horizontal="center" vertical="center"/>
    </xf>
    <xf numFmtId="165" fontId="2" fillId="0" borderId="62" xfId="0" applyNumberFormat="1" applyFont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43" fontId="8" fillId="0" borderId="62" xfId="3" applyFont="1" applyFill="1" applyBorder="1" applyAlignment="1">
      <alignment vertical="center" wrapText="1"/>
    </xf>
    <xf numFmtId="165" fontId="8" fillId="0" borderId="62" xfId="0" applyNumberFormat="1" applyFont="1" applyBorder="1" applyAlignment="1">
      <alignment vertical="center" wrapText="1"/>
    </xf>
    <xf numFmtId="43" fontId="2" fillId="0" borderId="62" xfId="3" applyFont="1" applyFill="1" applyBorder="1" applyAlignment="1">
      <alignment vertical="center" wrapText="1"/>
    </xf>
    <xf numFmtId="2" fontId="2" fillId="2" borderId="29" xfId="0" applyNumberFormat="1" applyFont="1" applyFill="1" applyBorder="1" applyAlignment="1">
      <alignment horizontal="left" vertical="center" wrapText="1"/>
    </xf>
    <xf numFmtId="165" fontId="4" fillId="2" borderId="16" xfId="0" applyNumberFormat="1" applyFont="1" applyFill="1" applyBorder="1" applyAlignment="1">
      <alignment horizontal="center" vertical="center"/>
    </xf>
    <xf numFmtId="0" fontId="13" fillId="5" borderId="21" xfId="0" applyFont="1" applyFill="1" applyBorder="1" applyAlignment="1">
      <alignment horizontal="left" vertical="center" wrapText="1"/>
    </xf>
    <xf numFmtId="0" fontId="13" fillId="5" borderId="23" xfId="0" applyFont="1" applyFill="1" applyBorder="1" applyAlignment="1">
      <alignment horizontal="left" vertical="center" wrapText="1"/>
    </xf>
    <xf numFmtId="0" fontId="13" fillId="5" borderId="121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 wrapText="1"/>
    </xf>
    <xf numFmtId="0" fontId="16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vertical="center" wrapText="1"/>
    </xf>
    <xf numFmtId="0" fontId="17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22" fillId="3" borderId="21" xfId="0" applyFont="1" applyFill="1" applyBorder="1" applyAlignment="1">
      <alignment wrapText="1"/>
    </xf>
    <xf numFmtId="0" fontId="21" fillId="3" borderId="23" xfId="0" applyFont="1" applyFill="1" applyBorder="1" applyAlignment="1">
      <alignment wrapText="1"/>
    </xf>
    <xf numFmtId="0" fontId="21" fillId="3" borderId="121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8" fillId="2" borderId="3" xfId="0" applyFont="1" applyFill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" fillId="3" borderId="62" xfId="0" applyFont="1" applyFill="1" applyBorder="1" applyAlignment="1" applyProtection="1">
      <alignment horizontal="left" vertical="center"/>
      <protection locked="0"/>
    </xf>
    <xf numFmtId="0" fontId="2" fillId="3" borderId="31" xfId="0" applyFont="1" applyFill="1" applyBorder="1" applyAlignment="1" applyProtection="1">
      <alignment horizontal="left" vertical="center"/>
      <protection locked="0"/>
    </xf>
    <xf numFmtId="0" fontId="2" fillId="3" borderId="36" xfId="0" applyFont="1" applyFill="1" applyBorder="1" applyAlignment="1" applyProtection="1">
      <alignment horizontal="left" vertical="center"/>
      <protection locked="0"/>
    </xf>
    <xf numFmtId="14" fontId="2" fillId="3" borderId="62" xfId="0" applyNumberFormat="1" applyFont="1" applyFill="1" applyBorder="1" applyAlignment="1" applyProtection="1">
      <alignment horizontal="left" vertical="center"/>
      <protection locked="0"/>
    </xf>
    <xf numFmtId="0" fontId="2" fillId="3" borderId="62" xfId="0" applyFont="1" applyFill="1" applyBorder="1" applyAlignment="1" applyProtection="1">
      <alignment horizontal="center" vertical="center"/>
      <protection locked="0"/>
    </xf>
    <xf numFmtId="0" fontId="2" fillId="3" borderId="31" xfId="0" applyFont="1" applyFill="1" applyBorder="1" applyAlignment="1" applyProtection="1">
      <alignment horizontal="center" vertical="center"/>
      <protection locked="0"/>
    </xf>
    <xf numFmtId="0" fontId="2" fillId="3" borderId="36" xfId="0" applyFont="1" applyFill="1" applyBorder="1" applyAlignment="1" applyProtection="1">
      <alignment horizontal="center" vertical="center"/>
      <protection locked="0"/>
    </xf>
    <xf numFmtId="14" fontId="2" fillId="3" borderId="31" xfId="0" applyNumberFormat="1" applyFont="1" applyFill="1" applyBorder="1" applyAlignment="1" applyProtection="1">
      <alignment horizontal="left" vertical="center"/>
      <protection locked="0"/>
    </xf>
    <xf numFmtId="14" fontId="2" fillId="3" borderId="36" xfId="0" applyNumberFormat="1" applyFont="1" applyFill="1" applyBorder="1" applyAlignment="1" applyProtection="1">
      <alignment horizontal="left" vertical="center"/>
      <protection locked="0"/>
    </xf>
    <xf numFmtId="165" fontId="4" fillId="2" borderId="58" xfId="0" applyNumberFormat="1" applyFont="1" applyFill="1" applyBorder="1" applyAlignment="1">
      <alignment horizontal="center" vertical="center" wrapText="1"/>
    </xf>
    <xf numFmtId="165" fontId="4" fillId="2" borderId="59" xfId="0" applyNumberFormat="1" applyFont="1" applyFill="1" applyBorder="1" applyAlignment="1">
      <alignment horizontal="center" vertical="center" wrapText="1"/>
    </xf>
    <xf numFmtId="9" fontId="4" fillId="2" borderId="52" xfId="1" applyFont="1" applyFill="1" applyBorder="1" applyAlignment="1">
      <alignment horizontal="left" vertical="center"/>
    </xf>
    <xf numFmtId="9" fontId="4" fillId="2" borderId="0" xfId="1" applyFont="1" applyFill="1" applyBorder="1" applyAlignment="1">
      <alignment horizontal="left" vertical="center"/>
    </xf>
    <xf numFmtId="165" fontId="4" fillId="2" borderId="62" xfId="1" applyNumberFormat="1" applyFont="1" applyFill="1" applyBorder="1" applyAlignment="1">
      <alignment horizontal="center" vertical="center" wrapText="1"/>
    </xf>
    <xf numFmtId="9" fontId="4" fillId="2" borderId="36" xfId="1" applyFont="1" applyFill="1" applyBorder="1" applyAlignment="1">
      <alignment horizontal="center" vertical="center" wrapText="1"/>
    </xf>
    <xf numFmtId="165" fontId="4" fillId="2" borderId="31" xfId="0" applyNumberFormat="1" applyFont="1" applyFill="1" applyBorder="1" applyAlignment="1">
      <alignment horizontal="center" vertical="center" wrapText="1"/>
    </xf>
    <xf numFmtId="165" fontId="4" fillId="2" borderId="36" xfId="0" applyNumberFormat="1" applyFont="1" applyFill="1" applyBorder="1" applyAlignment="1">
      <alignment horizontal="center" vertical="center" wrapText="1"/>
    </xf>
    <xf numFmtId="165" fontId="4" fillId="3" borderId="29" xfId="0" applyNumberFormat="1" applyFont="1" applyFill="1" applyBorder="1" applyAlignment="1" applyProtection="1">
      <alignment horizontal="center" vertical="center" wrapText="1"/>
      <protection locked="0"/>
    </xf>
    <xf numFmtId="165" fontId="4" fillId="3" borderId="38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58" xfId="0" applyFont="1" applyFill="1" applyBorder="1" applyAlignment="1">
      <alignment horizontal="right" vertical="center" wrapText="1"/>
    </xf>
    <xf numFmtId="165" fontId="2" fillId="0" borderId="42" xfId="0" applyNumberFormat="1" applyFont="1" applyBorder="1" applyAlignment="1" applyProtection="1">
      <alignment horizontal="center" vertical="center" wrapText="1"/>
      <protection locked="0"/>
    </xf>
    <xf numFmtId="165" fontId="2" fillId="0" borderId="51" xfId="0" applyNumberFormat="1" applyFont="1" applyBorder="1" applyAlignment="1" applyProtection="1">
      <alignment horizontal="center" vertical="center" wrapText="1"/>
      <protection locked="0"/>
    </xf>
    <xf numFmtId="0" fontId="5" fillId="4" borderId="78" xfId="0" applyFont="1" applyFill="1" applyBorder="1" applyAlignment="1">
      <alignment horizontal="left" vertical="center"/>
    </xf>
    <xf numFmtId="0" fontId="5" fillId="4" borderId="79" xfId="0" applyFont="1" applyFill="1" applyBorder="1" applyAlignment="1">
      <alignment horizontal="left" vertical="center"/>
    </xf>
    <xf numFmtId="0" fontId="5" fillId="4" borderId="80" xfId="0" applyFont="1" applyFill="1" applyBorder="1" applyAlignment="1">
      <alignment horizontal="left" vertical="center"/>
    </xf>
    <xf numFmtId="0" fontId="5" fillId="4" borderId="22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left" vertical="center"/>
    </xf>
    <xf numFmtId="0" fontId="5" fillId="4" borderId="76" xfId="0" applyFont="1" applyFill="1" applyBorder="1" applyAlignment="1">
      <alignment horizontal="left" vertic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4" fillId="2" borderId="62" xfId="0" applyFont="1" applyFill="1" applyBorder="1" applyAlignment="1">
      <alignment horizontal="left" vertical="center" wrapText="1"/>
    </xf>
    <xf numFmtId="0" fontId="4" fillId="2" borderId="31" xfId="0" applyFont="1" applyFill="1" applyBorder="1" applyAlignment="1">
      <alignment horizontal="left" vertical="center" wrapText="1"/>
    </xf>
    <xf numFmtId="0" fontId="4" fillId="2" borderId="63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90" xfId="0" applyFont="1" applyFill="1" applyBorder="1" applyAlignment="1">
      <alignment horizontal="left" vertical="center" wrapText="1"/>
    </xf>
    <xf numFmtId="0" fontId="4" fillId="2" borderId="81" xfId="0" applyFont="1" applyFill="1" applyBorder="1" applyAlignment="1">
      <alignment horizontal="right" vertical="center" wrapText="1"/>
    </xf>
    <xf numFmtId="165" fontId="4" fillId="2" borderId="81" xfId="0" applyNumberFormat="1" applyFont="1" applyFill="1" applyBorder="1" applyAlignment="1">
      <alignment horizontal="center" vertical="center" wrapText="1"/>
    </xf>
    <xf numFmtId="165" fontId="4" fillId="2" borderId="82" xfId="0" applyNumberFormat="1" applyFont="1" applyFill="1" applyBorder="1" applyAlignment="1">
      <alignment horizontal="center" vertical="center" wrapText="1"/>
    </xf>
    <xf numFmtId="165" fontId="2" fillId="3" borderId="62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6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42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1" xfId="0" applyNumberFormat="1" applyFont="1" applyFill="1" applyBorder="1" applyAlignment="1" applyProtection="1">
      <alignment horizontal="center" vertical="center" wrapText="1"/>
      <protection locked="0"/>
    </xf>
    <xf numFmtId="167" fontId="2" fillId="3" borderId="9" xfId="1" applyNumberFormat="1" applyFont="1" applyFill="1" applyBorder="1" applyAlignment="1" applyProtection="1">
      <alignment horizontal="center" vertical="center" wrapText="1"/>
      <protection locked="0"/>
    </xf>
    <xf numFmtId="9" fontId="2" fillId="3" borderId="9" xfId="1" applyFont="1" applyFill="1" applyBorder="1" applyAlignment="1" applyProtection="1">
      <alignment horizontal="center" vertical="center" wrapText="1"/>
      <protection locked="0"/>
    </xf>
    <xf numFmtId="0" fontId="5" fillId="4" borderId="64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5" fillId="4" borderId="74" xfId="0" applyFont="1" applyFill="1" applyBorder="1" applyAlignment="1">
      <alignment horizontal="left" vertical="center"/>
    </xf>
    <xf numFmtId="0" fontId="2" fillId="2" borderId="65" xfId="0" applyFont="1" applyFill="1" applyBorder="1" applyAlignment="1">
      <alignment horizontal="left" vertical="center"/>
    </xf>
    <xf numFmtId="0" fontId="2" fillId="2" borderId="60" xfId="0" applyFont="1" applyFill="1" applyBorder="1" applyAlignment="1">
      <alignment horizontal="left" vertical="center"/>
    </xf>
    <xf numFmtId="0" fontId="2" fillId="2" borderId="66" xfId="0" applyFont="1" applyFill="1" applyBorder="1" applyAlignment="1">
      <alignment horizontal="left" vertical="center"/>
    </xf>
    <xf numFmtId="0" fontId="2" fillId="2" borderId="6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67" xfId="0" applyFont="1" applyFill="1" applyBorder="1" applyAlignment="1">
      <alignment horizontal="left" vertical="center"/>
    </xf>
    <xf numFmtId="0" fontId="2" fillId="2" borderId="68" xfId="0" applyFont="1" applyFill="1" applyBorder="1" applyAlignment="1">
      <alignment horizontal="left" vertical="center"/>
    </xf>
    <xf numFmtId="0" fontId="2" fillId="2" borderId="69" xfId="0" applyFont="1" applyFill="1" applyBorder="1" applyAlignment="1">
      <alignment horizontal="left" vertical="center"/>
    </xf>
    <xf numFmtId="0" fontId="2" fillId="2" borderId="70" xfId="0" applyFont="1" applyFill="1" applyBorder="1" applyAlignment="1">
      <alignment horizontal="left" vertical="center"/>
    </xf>
    <xf numFmtId="0" fontId="5" fillId="4" borderId="83" xfId="0" applyFont="1" applyFill="1" applyBorder="1" applyAlignment="1">
      <alignment horizontal="left" vertical="center"/>
    </xf>
    <xf numFmtId="0" fontId="5" fillId="4" borderId="44" xfId="0" applyFont="1" applyFill="1" applyBorder="1" applyAlignment="1">
      <alignment horizontal="left" vertical="center"/>
    </xf>
    <xf numFmtId="0" fontId="5" fillId="4" borderId="47" xfId="0" applyFont="1" applyFill="1" applyBorder="1" applyAlignment="1">
      <alignment horizontal="left" vertical="center"/>
    </xf>
    <xf numFmtId="0" fontId="2" fillId="3" borderId="58" xfId="0" applyFont="1" applyFill="1" applyBorder="1" applyAlignment="1" applyProtection="1">
      <alignment horizontal="left" vertical="center" wrapText="1"/>
      <protection locked="0"/>
    </xf>
    <xf numFmtId="0" fontId="2" fillId="3" borderId="58" xfId="0" applyFont="1" applyFill="1" applyBorder="1" applyAlignment="1" applyProtection="1">
      <alignment horizontal="center" vertical="center" wrapText="1"/>
      <protection locked="0"/>
    </xf>
    <xf numFmtId="14" fontId="2" fillId="3" borderId="58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59" xfId="0" applyFont="1" applyFill="1" applyBorder="1" applyAlignment="1" applyProtection="1">
      <alignment horizontal="center" vertical="center" wrapText="1"/>
      <protection locked="0"/>
    </xf>
    <xf numFmtId="0" fontId="5" fillId="4" borderId="78" xfId="0" applyFont="1" applyFill="1" applyBorder="1" applyAlignment="1">
      <alignment horizontal="left" vertical="center" wrapText="1"/>
    </xf>
    <xf numFmtId="0" fontId="5" fillId="4" borderId="79" xfId="0" applyFont="1" applyFill="1" applyBorder="1" applyAlignment="1">
      <alignment horizontal="left" vertical="center" wrapText="1"/>
    </xf>
    <xf numFmtId="0" fontId="5" fillId="4" borderId="86" xfId="0" applyFont="1" applyFill="1" applyBorder="1" applyAlignment="1">
      <alignment horizontal="left" vertical="center" wrapText="1"/>
    </xf>
    <xf numFmtId="0" fontId="5" fillId="4" borderId="87" xfId="0" applyFont="1" applyFill="1" applyBorder="1" applyAlignment="1">
      <alignment horizontal="center" vertical="center" wrapText="1"/>
    </xf>
    <xf numFmtId="0" fontId="5" fillId="4" borderId="88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 applyProtection="1">
      <alignment horizontal="left" vertical="center" wrapText="1"/>
      <protection locked="0"/>
    </xf>
    <xf numFmtId="0" fontId="2" fillId="3" borderId="42" xfId="0" applyFont="1" applyFill="1" applyBorder="1" applyAlignment="1" applyProtection="1">
      <alignment horizontal="center" vertical="center" wrapText="1"/>
      <protection locked="0"/>
    </xf>
    <xf numFmtId="14" fontId="2" fillId="3" borderId="4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51" xfId="0" applyFont="1" applyFill="1" applyBorder="1" applyAlignment="1" applyProtection="1">
      <alignment horizontal="center" vertical="center" wrapText="1"/>
      <protection locked="0"/>
    </xf>
    <xf numFmtId="165" fontId="4" fillId="2" borderId="62" xfId="0" applyNumberFormat="1" applyFont="1" applyFill="1" applyBorder="1" applyAlignment="1">
      <alignment horizontal="center" vertical="center" wrapText="1"/>
    </xf>
    <xf numFmtId="0" fontId="4" fillId="2" borderId="84" xfId="0" applyFont="1" applyFill="1" applyBorder="1" applyAlignment="1">
      <alignment horizontal="right" vertical="center"/>
    </xf>
    <xf numFmtId="0" fontId="10" fillId="2" borderId="28" xfId="2" applyFill="1" applyBorder="1" applyAlignment="1">
      <alignment horizontal="left" vertical="center" wrapText="1"/>
    </xf>
    <xf numFmtId="0" fontId="8" fillId="2" borderId="91" xfId="0" applyFont="1" applyFill="1" applyBorder="1" applyAlignment="1">
      <alignment horizontal="left" vertical="center" wrapText="1"/>
    </xf>
    <xf numFmtId="1" fontId="2" fillId="3" borderId="89" xfId="1" applyNumberFormat="1" applyFont="1" applyFill="1" applyBorder="1" applyAlignment="1" applyProtection="1">
      <alignment horizontal="center" vertical="center" wrapText="1"/>
      <protection locked="0"/>
    </xf>
    <xf numFmtId="1" fontId="2" fillId="3" borderId="27" xfId="1" applyNumberFormat="1" applyFont="1" applyFill="1" applyBorder="1" applyAlignment="1" applyProtection="1">
      <alignment horizontal="center" vertical="center" wrapText="1"/>
      <protection locked="0"/>
    </xf>
    <xf numFmtId="1" fontId="2" fillId="3" borderId="22" xfId="1" applyNumberFormat="1" applyFont="1" applyFill="1" applyBorder="1" applyAlignment="1" applyProtection="1">
      <alignment horizontal="center" vertical="center" wrapText="1"/>
      <protection locked="0"/>
    </xf>
    <xf numFmtId="1" fontId="2" fillId="3" borderId="15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90" xfId="0" applyFont="1" applyFill="1" applyBorder="1" applyAlignment="1">
      <alignment horizontal="center" vertical="center" wrapText="1"/>
    </xf>
    <xf numFmtId="0" fontId="2" fillId="2" borderId="91" xfId="0" applyFont="1" applyFill="1" applyBorder="1" applyAlignment="1">
      <alignment horizontal="center" vertical="center" wrapText="1"/>
    </xf>
    <xf numFmtId="165" fontId="2" fillId="3" borderId="90" xfId="1" applyNumberFormat="1" applyFont="1" applyFill="1" applyBorder="1" applyAlignment="1" applyProtection="1">
      <alignment horizontal="center" vertical="center" wrapText="1"/>
      <protection locked="0"/>
    </xf>
    <xf numFmtId="165" fontId="2" fillId="3" borderId="91" xfId="1" applyNumberFormat="1" applyFont="1" applyFill="1" applyBorder="1" applyAlignment="1" applyProtection="1">
      <alignment horizontal="center" vertical="center" wrapText="1"/>
      <protection locked="0"/>
    </xf>
    <xf numFmtId="165" fontId="4" fillId="2" borderId="92" xfId="0" applyNumberFormat="1" applyFont="1" applyFill="1" applyBorder="1" applyAlignment="1">
      <alignment horizontal="center" vertical="center" wrapText="1"/>
    </xf>
    <xf numFmtId="165" fontId="4" fillId="2" borderId="93" xfId="0" applyNumberFormat="1" applyFont="1" applyFill="1" applyBorder="1" applyAlignment="1">
      <alignment horizontal="center" vertical="center" wrapText="1"/>
    </xf>
    <xf numFmtId="165" fontId="4" fillId="2" borderId="94" xfId="0" applyNumberFormat="1" applyFont="1" applyFill="1" applyBorder="1" applyAlignment="1">
      <alignment horizontal="center" vertical="center" wrapText="1"/>
    </xf>
    <xf numFmtId="165" fontId="4" fillId="2" borderId="95" xfId="0" applyNumberFormat="1" applyFont="1" applyFill="1" applyBorder="1" applyAlignment="1">
      <alignment horizontal="center" vertical="center" wrapText="1"/>
    </xf>
    <xf numFmtId="0" fontId="4" fillId="2" borderId="77" xfId="0" applyFont="1" applyFill="1" applyBorder="1" applyAlignment="1">
      <alignment horizontal="right" vertical="top" wrapText="1"/>
    </xf>
    <xf numFmtId="0" fontId="4" fillId="2" borderId="52" xfId="0" applyFont="1" applyFill="1" applyBorder="1" applyAlignment="1">
      <alignment horizontal="right" vertical="top" wrapText="1"/>
    </xf>
    <xf numFmtId="0" fontId="4" fillId="2" borderId="54" xfId="0" applyFont="1" applyFill="1" applyBorder="1" applyAlignment="1">
      <alignment horizontal="right" vertical="top" wrapText="1"/>
    </xf>
    <xf numFmtId="0" fontId="4" fillId="2" borderId="75" xfId="0" applyFont="1" applyFill="1" applyBorder="1" applyAlignment="1">
      <alignment horizontal="right" vertical="top" wrapText="1"/>
    </xf>
    <xf numFmtId="0" fontId="4" fillId="2" borderId="71" xfId="0" applyFont="1" applyFill="1" applyBorder="1" applyAlignment="1">
      <alignment horizontal="right" vertical="top" wrapText="1"/>
    </xf>
    <xf numFmtId="0" fontId="2" fillId="2" borderId="42" xfId="0" applyFont="1" applyFill="1" applyBorder="1" applyAlignment="1">
      <alignment horizontal="left" vertical="center" wrapText="1" indent="2"/>
    </xf>
    <xf numFmtId="0" fontId="8" fillId="2" borderId="96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horizontal="left" vertical="center"/>
    </xf>
    <xf numFmtId="0" fontId="4" fillId="2" borderId="30" xfId="0" applyFont="1" applyFill="1" applyBorder="1" applyAlignment="1">
      <alignment horizontal="right" vertical="center" wrapText="1"/>
    </xf>
    <xf numFmtId="165" fontId="4" fillId="2" borderId="30" xfId="0" applyNumberFormat="1" applyFont="1" applyFill="1" applyBorder="1" applyAlignment="1">
      <alignment horizontal="center" vertical="center" wrapText="1"/>
    </xf>
    <xf numFmtId="165" fontId="4" fillId="2" borderId="72" xfId="0" applyNumberFormat="1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2" fillId="2" borderId="63" xfId="0" applyFont="1" applyFill="1" applyBorder="1" applyAlignment="1">
      <alignment horizontal="left" vertical="center"/>
    </xf>
    <xf numFmtId="0" fontId="4" fillId="2" borderId="29" xfId="0" applyFont="1" applyFill="1" applyBorder="1" applyAlignment="1">
      <alignment horizontal="left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right" vertical="top" wrapText="1"/>
    </xf>
    <xf numFmtId="0" fontId="2" fillId="2" borderId="37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/>
    </xf>
    <xf numFmtId="0" fontId="2" fillId="2" borderId="37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3" borderId="62" xfId="0" applyFont="1" applyFill="1" applyBorder="1" applyAlignment="1" applyProtection="1">
      <alignment horizontal="left" vertical="center" wrapText="1"/>
      <protection locked="0"/>
    </xf>
    <xf numFmtId="0" fontId="2" fillId="3" borderId="31" xfId="0" applyFont="1" applyFill="1" applyBorder="1" applyAlignment="1" applyProtection="1">
      <alignment horizontal="left" vertical="center" wrapText="1"/>
      <protection locked="0"/>
    </xf>
    <xf numFmtId="0" fontId="2" fillId="3" borderId="63" xfId="0" applyFont="1" applyFill="1" applyBorder="1" applyAlignment="1" applyProtection="1">
      <alignment horizontal="left" vertical="center" wrapText="1"/>
      <protection locked="0"/>
    </xf>
    <xf numFmtId="14" fontId="2" fillId="3" borderId="29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38" xfId="0" applyFont="1" applyFill="1" applyBorder="1" applyAlignment="1" applyProtection="1">
      <alignment horizontal="center" vertical="center" wrapText="1"/>
      <protection locked="0"/>
    </xf>
    <xf numFmtId="0" fontId="2" fillId="0" borderId="6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4" borderId="33" xfId="0" applyFont="1" applyFill="1" applyBorder="1" applyAlignment="1">
      <alignment horizontal="left" vertical="center"/>
    </xf>
    <xf numFmtId="0" fontId="5" fillId="4" borderId="34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32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horizontal="left" vertical="center" wrapText="1"/>
    </xf>
    <xf numFmtId="0" fontId="2" fillId="3" borderId="102" xfId="0" applyFont="1" applyFill="1" applyBorder="1" applyAlignment="1" applyProtection="1">
      <alignment horizontal="left" vertical="center" wrapText="1"/>
      <protection locked="0"/>
    </xf>
    <xf numFmtId="0" fontId="2" fillId="3" borderId="103" xfId="0" applyFont="1" applyFill="1" applyBorder="1" applyAlignment="1" applyProtection="1">
      <alignment horizontal="left" vertical="center" wrapText="1"/>
      <protection locked="0"/>
    </xf>
    <xf numFmtId="0" fontId="2" fillId="3" borderId="104" xfId="0" applyFont="1" applyFill="1" applyBorder="1" applyAlignment="1" applyProtection="1">
      <alignment horizontal="left" vertical="center" wrapText="1"/>
      <protection locked="0"/>
    </xf>
    <xf numFmtId="14" fontId="2" fillId="3" borderId="62" xfId="0" applyNumberFormat="1" applyFont="1" applyFill="1" applyBorder="1" applyAlignment="1" applyProtection="1">
      <alignment horizontal="left" vertical="center" wrapText="1"/>
      <protection locked="0"/>
    </xf>
    <xf numFmtId="0" fontId="2" fillId="3" borderId="36" xfId="0" applyFont="1" applyFill="1" applyBorder="1" applyAlignment="1" applyProtection="1">
      <alignment horizontal="left" vertical="center" wrapText="1"/>
      <protection locked="0"/>
    </xf>
    <xf numFmtId="14" fontId="2" fillId="0" borderId="0" xfId="0" applyNumberFormat="1" applyFont="1" applyAlignment="1">
      <alignment horizontal="center" vertical="center" wrapText="1"/>
    </xf>
    <xf numFmtId="14" fontId="2" fillId="0" borderId="53" xfId="0" applyNumberFormat="1" applyFont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 vertical="center" wrapText="1"/>
    </xf>
    <xf numFmtId="0" fontId="2" fillId="2" borderId="93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63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right" vertical="center" wrapText="1"/>
    </xf>
    <xf numFmtId="0" fontId="0" fillId="0" borderId="11" xfId="0" applyBorder="1" applyAlignment="1">
      <alignment horizontal="right" vertical="center" wrapText="1"/>
    </xf>
    <xf numFmtId="0" fontId="0" fillId="0" borderId="16" xfId="0" applyBorder="1" applyAlignment="1">
      <alignment horizontal="right" vertical="center" wrapText="1"/>
    </xf>
    <xf numFmtId="0" fontId="4" fillId="2" borderId="62" xfId="0" applyFont="1" applyFill="1" applyBorder="1" applyAlignment="1">
      <alignment horizontal="right" vertical="center"/>
    </xf>
    <xf numFmtId="0" fontId="4" fillId="2" borderId="31" xfId="0" applyFont="1" applyFill="1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0" fillId="0" borderId="63" xfId="0" applyBorder="1" applyAlignment="1">
      <alignment horizontal="right" vertical="center"/>
    </xf>
    <xf numFmtId="1" fontId="2" fillId="0" borderId="29" xfId="1" applyNumberFormat="1" applyFont="1" applyFill="1" applyBorder="1" applyAlignment="1" applyProtection="1">
      <alignment horizontal="center" vertical="center" wrapText="1"/>
      <protection locked="0"/>
    </xf>
    <xf numFmtId="165" fontId="2" fillId="2" borderId="62" xfId="0" applyNumberFormat="1" applyFont="1" applyFill="1" applyBorder="1" applyAlignment="1">
      <alignment horizontal="center" vertical="center" wrapText="1"/>
    </xf>
    <xf numFmtId="165" fontId="2" fillId="2" borderId="115" xfId="0" applyNumberFormat="1" applyFont="1" applyFill="1" applyBorder="1" applyAlignment="1">
      <alignment horizontal="center" vertical="center" wrapText="1"/>
    </xf>
    <xf numFmtId="0" fontId="2" fillId="2" borderId="62" xfId="0" applyFont="1" applyFill="1" applyBorder="1" applyAlignment="1">
      <alignment horizontal="right" vertical="center" wrapText="1" indent="1"/>
    </xf>
    <xf numFmtId="0" fontId="2" fillId="2" borderId="31" xfId="0" applyFont="1" applyFill="1" applyBorder="1" applyAlignment="1">
      <alignment horizontal="right" vertical="center" wrapText="1" indent="1"/>
    </xf>
    <xf numFmtId="0" fontId="2" fillId="2" borderId="63" xfId="0" applyFont="1" applyFill="1" applyBorder="1" applyAlignment="1">
      <alignment horizontal="right" vertical="center" wrapText="1" indent="1"/>
    </xf>
    <xf numFmtId="2" fontId="4" fillId="2" borderId="62" xfId="3" applyNumberFormat="1" applyFont="1" applyFill="1" applyBorder="1" applyAlignment="1" applyProtection="1">
      <alignment horizontal="center" vertical="center" wrapText="1"/>
    </xf>
    <xf numFmtId="2" fontId="4" fillId="2" borderId="115" xfId="3" applyNumberFormat="1" applyFont="1" applyFill="1" applyBorder="1" applyAlignment="1" applyProtection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24" fillId="0" borderId="0" xfId="0" applyFont="1" applyAlignment="1">
      <alignment vertical="center" wrapText="1"/>
    </xf>
    <xf numFmtId="0" fontId="2" fillId="2" borderId="9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19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0" borderId="25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12" xfId="0" applyFont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 wrapText="1"/>
    </xf>
    <xf numFmtId="0" fontId="2" fillId="2" borderId="96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168" fontId="2" fillId="0" borderId="13" xfId="0" applyNumberFormat="1" applyFont="1" applyBorder="1" applyAlignment="1" applyProtection="1">
      <alignment horizontal="left" vertical="center"/>
      <protection locked="0"/>
    </xf>
    <xf numFmtId="168" fontId="2" fillId="0" borderId="105" xfId="0" applyNumberFormat="1" applyFont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45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0" borderId="120" xfId="0" applyFont="1" applyBorder="1" applyAlignment="1" applyProtection="1">
      <alignment horizontal="left" vertical="center"/>
      <protection locked="0"/>
    </xf>
    <xf numFmtId="168" fontId="2" fillId="0" borderId="0" xfId="0" applyNumberFormat="1" applyFont="1" applyAlignment="1" applyProtection="1">
      <alignment horizontal="left" vertical="center"/>
      <protection locked="0"/>
    </xf>
    <xf numFmtId="168" fontId="2" fillId="0" borderId="4" xfId="0" applyNumberFormat="1" applyFont="1" applyBorder="1" applyAlignment="1" applyProtection="1">
      <alignment horizontal="left" vertical="center"/>
      <protection locked="0"/>
    </xf>
    <xf numFmtId="0" fontId="5" fillId="4" borderId="123" xfId="0" applyFont="1" applyFill="1" applyBorder="1" applyAlignment="1">
      <alignment horizontal="center" vertical="center" wrapText="1"/>
    </xf>
    <xf numFmtId="0" fontId="0" fillId="0" borderId="124" xfId="0" applyBorder="1" applyAlignment="1">
      <alignment horizontal="center" vertical="center" wrapText="1"/>
    </xf>
    <xf numFmtId="0" fontId="4" fillId="2" borderId="62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115" xfId="0" applyFont="1" applyFill="1" applyBorder="1" applyAlignment="1">
      <alignment horizontal="center" vertical="center"/>
    </xf>
    <xf numFmtId="0" fontId="2" fillId="2" borderId="117" xfId="0" applyFont="1" applyFill="1" applyBorder="1" applyAlignment="1">
      <alignment horizontal="left" vertical="center" wrapText="1"/>
    </xf>
    <xf numFmtId="0" fontId="2" fillId="2" borderId="118" xfId="0" applyFont="1" applyFill="1" applyBorder="1" applyAlignment="1">
      <alignment horizontal="left" vertical="center" wrapText="1"/>
    </xf>
    <xf numFmtId="165" fontId="4" fillId="2" borderId="115" xfId="0" applyNumberFormat="1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wrapText="1"/>
    </xf>
    <xf numFmtId="0" fontId="12" fillId="3" borderId="23" xfId="0" applyFont="1" applyFill="1" applyBorder="1" applyAlignment="1">
      <alignment wrapText="1"/>
    </xf>
    <xf numFmtId="0" fontId="12" fillId="3" borderId="121" xfId="0" applyFont="1" applyFill="1" applyBorder="1" applyAlignment="1">
      <alignment wrapText="1"/>
    </xf>
    <xf numFmtId="0" fontId="2" fillId="0" borderId="110" xfId="0" applyFont="1" applyBorder="1" applyAlignment="1">
      <alignment horizontal="left" vertical="center" wrapText="1"/>
    </xf>
    <xf numFmtId="0" fontId="2" fillId="0" borderId="111" xfId="0" applyFont="1" applyBorder="1" applyAlignment="1">
      <alignment horizontal="left" vertical="center" wrapText="1"/>
    </xf>
    <xf numFmtId="0" fontId="5" fillId="4" borderId="33" xfId="0" applyFont="1" applyFill="1" applyBorder="1" applyAlignment="1">
      <alignment horizontal="left"/>
    </xf>
    <xf numFmtId="0" fontId="2" fillId="3" borderId="29" xfId="0" applyFont="1" applyFill="1" applyBorder="1" applyAlignment="1" applyProtection="1">
      <alignment horizontal="left"/>
      <protection locked="0"/>
    </xf>
    <xf numFmtId="165" fontId="2" fillId="3" borderId="29" xfId="0" applyNumberFormat="1" applyFont="1" applyFill="1" applyBorder="1" applyAlignment="1" applyProtection="1">
      <alignment horizontal="center" vertical="center"/>
      <protection locked="0"/>
    </xf>
    <xf numFmtId="165" fontId="2" fillId="0" borderId="29" xfId="0" applyNumberFormat="1" applyFont="1" applyBorder="1" applyAlignment="1">
      <alignment horizontal="center" vertical="center"/>
    </xf>
    <xf numFmtId="0" fontId="4" fillId="0" borderId="37" xfId="0" applyFont="1" applyBorder="1" applyAlignment="1">
      <alignment horizontal="left" vertical="center"/>
    </xf>
    <xf numFmtId="165" fontId="2" fillId="0" borderId="38" xfId="0" applyNumberFormat="1" applyFont="1" applyBorder="1" applyAlignment="1">
      <alignment horizontal="center" vertical="center"/>
    </xf>
    <xf numFmtId="0" fontId="2" fillId="2" borderId="52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53" xfId="0" applyFont="1" applyFill="1" applyBorder="1" applyAlignment="1">
      <alignment horizontal="left" vertical="top" wrapText="1"/>
    </xf>
    <xf numFmtId="0" fontId="2" fillId="2" borderId="54" xfId="0" applyFont="1" applyFill="1" applyBorder="1" applyAlignment="1">
      <alignment horizontal="left" vertical="top" wrapText="1"/>
    </xf>
    <xf numFmtId="0" fontId="2" fillId="2" borderId="55" xfId="0" applyFont="1" applyFill="1" applyBorder="1" applyAlignment="1">
      <alignment horizontal="left" vertical="top" wrapText="1"/>
    </xf>
    <xf numFmtId="0" fontId="2" fillId="2" borderId="56" xfId="0" applyFont="1" applyFill="1" applyBorder="1" applyAlignment="1">
      <alignment horizontal="left" vertical="top" wrapText="1"/>
    </xf>
    <xf numFmtId="0" fontId="2" fillId="2" borderId="46" xfId="0" applyFont="1" applyFill="1" applyBorder="1" applyAlignment="1">
      <alignment horizontal="center"/>
    </xf>
    <xf numFmtId="0" fontId="2" fillId="2" borderId="44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164" fontId="2" fillId="0" borderId="29" xfId="0" applyNumberFormat="1" applyFont="1" applyBorder="1" applyAlignment="1">
      <alignment horizontal="left" vertical="center"/>
    </xf>
    <xf numFmtId="164" fontId="2" fillId="0" borderId="38" xfId="0" applyNumberFormat="1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3" borderId="29" xfId="0" applyFont="1" applyFill="1" applyBorder="1" applyAlignment="1">
      <alignment horizontal="center" vertical="center"/>
    </xf>
    <xf numFmtId="0" fontId="2" fillId="2" borderId="109" xfId="0" applyFont="1" applyFill="1" applyBorder="1" applyAlignment="1">
      <alignment horizontal="left" vertical="center"/>
    </xf>
    <xf numFmtId="0" fontId="2" fillId="2" borderId="108" xfId="0" applyFont="1" applyFill="1" applyBorder="1" applyAlignment="1">
      <alignment horizontal="left" vertical="center"/>
    </xf>
    <xf numFmtId="0" fontId="4" fillId="2" borderId="43" xfId="0" applyFont="1" applyFill="1" applyBorder="1" applyAlignment="1">
      <alignment horizontal="center"/>
    </xf>
    <xf numFmtId="0" fontId="4" fillId="2" borderId="49" xfId="0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 wrapText="1"/>
    </xf>
    <xf numFmtId="0" fontId="4" fillId="0" borderId="97" xfId="0" applyFont="1" applyBorder="1" applyAlignment="1">
      <alignment horizontal="center" vertical="center" wrapText="1"/>
    </xf>
    <xf numFmtId="0" fontId="4" fillId="0" borderId="9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5" fillId="4" borderId="18" xfId="0" applyFont="1" applyFill="1" applyBorder="1" applyAlignment="1">
      <alignment horizontal="left"/>
    </xf>
    <xf numFmtId="0" fontId="5" fillId="4" borderId="17" xfId="0" applyFont="1" applyFill="1" applyBorder="1" applyAlignment="1">
      <alignment horizontal="left"/>
    </xf>
    <xf numFmtId="0" fontId="2" fillId="3" borderId="13" xfId="0" applyFont="1" applyFill="1" applyBorder="1" applyAlignment="1" applyProtection="1">
      <alignment horizontal="left"/>
      <protection locked="0"/>
    </xf>
    <xf numFmtId="0" fontId="2" fillId="3" borderId="11" xfId="0" applyFont="1" applyFill="1" applyBorder="1" applyAlignment="1" applyProtection="1">
      <alignment horizontal="left"/>
      <protection locked="0"/>
    </xf>
    <xf numFmtId="0" fontId="2" fillId="3" borderId="16" xfId="0" applyFont="1" applyFill="1" applyBorder="1" applyAlignment="1" applyProtection="1">
      <alignment horizontal="left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left"/>
    </xf>
    <xf numFmtId="0" fontId="5" fillId="4" borderId="14" xfId="0" applyFont="1" applyFill="1" applyBorder="1" applyAlignment="1">
      <alignment horizontal="left"/>
    </xf>
    <xf numFmtId="0" fontId="4" fillId="0" borderId="1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105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 applyProtection="1">
      <alignment horizontal="left" vertical="top"/>
      <protection locked="0"/>
    </xf>
    <xf numFmtId="0" fontId="2" fillId="3" borderId="0" xfId="0" applyFont="1" applyFill="1" applyAlignment="1" applyProtection="1">
      <alignment horizontal="left" vertical="top"/>
      <protection locked="0"/>
    </xf>
    <xf numFmtId="0" fontId="2" fillId="3" borderId="5" xfId="0" applyFont="1" applyFill="1" applyBorder="1" applyAlignment="1" applyProtection="1">
      <alignment horizontal="left" vertical="top"/>
      <protection locked="0"/>
    </xf>
    <xf numFmtId="0" fontId="2" fillId="3" borderId="6" xfId="0" applyFont="1" applyFill="1" applyBorder="1" applyAlignment="1" applyProtection="1">
      <alignment horizontal="left" vertical="top"/>
      <protection locked="0"/>
    </xf>
    <xf numFmtId="0" fontId="2" fillId="3" borderId="13" xfId="0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5" fillId="4" borderId="25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left"/>
    </xf>
    <xf numFmtId="0" fontId="5" fillId="4" borderId="26" xfId="0" applyFont="1" applyFill="1" applyBorder="1" applyAlignment="1">
      <alignment horizontal="left"/>
    </xf>
    <xf numFmtId="0" fontId="4" fillId="2" borderId="125" xfId="0" applyFont="1" applyFill="1" applyBorder="1" applyAlignment="1">
      <alignment horizontal="right" vertical="center"/>
    </xf>
    <xf numFmtId="0" fontId="4" fillId="2" borderId="117" xfId="0" applyFont="1" applyFill="1" applyBorder="1" applyAlignment="1">
      <alignment horizontal="right" vertical="center"/>
    </xf>
    <xf numFmtId="0" fontId="0" fillId="0" borderId="117" xfId="0" applyBorder="1" applyAlignment="1">
      <alignment horizontal="right" vertical="center"/>
    </xf>
    <xf numFmtId="0" fontId="0" fillId="0" borderId="126" xfId="0" applyBorder="1" applyAlignment="1">
      <alignment horizontal="right" vertical="center"/>
    </xf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CC0DA"/>
      <color rgb="FFC198E0"/>
      <color rgb="FF3C0A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Expenditure Profile
(€)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94337711021898E-2"/>
          <c:y val="0.20624978643225872"/>
          <c:w val="0.92967435400598608"/>
          <c:h val="0.64187402470731481"/>
        </c:manualLayout>
      </c:layout>
      <c:lineChart>
        <c:grouping val="stacked"/>
        <c:varyColors val="0"/>
        <c:ser>
          <c:idx val="0"/>
          <c:order val="0"/>
          <c:tx>
            <c:strRef>
              <c:f>'Expenditure Profile'!$K$17</c:f>
              <c:strCache>
                <c:ptCount val="1"/>
                <c:pt idx="0">
                  <c:v>Cumulative Expenditure 
(€)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'Expenditure Profile'!$B$18:$C$33</c:f>
              <c:multiLvlStrCache>
                <c:ptCount val="16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</c:lvl>
                <c:lvl>
                  <c:pt idx="0">
                    <c:v>Year 1 </c:v>
                  </c:pt>
                  <c:pt idx="4">
                    <c:v>Year 2</c:v>
                  </c:pt>
                  <c:pt idx="8">
                    <c:v>Year 3</c:v>
                  </c:pt>
                  <c:pt idx="12">
                    <c:v>Year 4</c:v>
                  </c:pt>
                </c:lvl>
              </c:multiLvlStrCache>
            </c:multiLvlStrRef>
          </c:cat>
          <c:val>
            <c:numRef>
              <c:f>'Expenditure Profile'!$K$18:$K$33</c:f>
              <c:numCache>
                <c:formatCode>_-[$€-2]\ * #,##0.00_-;\-[$€-2]\ * #,##0.00_-;_-[$€-2]\ * "-"??_-;_-@_-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414167.8</c:v>
                </c:pt>
                <c:pt idx="5">
                  <c:v>414167.8</c:v>
                </c:pt>
                <c:pt idx="6">
                  <c:v>414167.8</c:v>
                </c:pt>
                <c:pt idx="7">
                  <c:v>414167.8</c:v>
                </c:pt>
                <c:pt idx="8">
                  <c:v>414167.8</c:v>
                </c:pt>
                <c:pt idx="9">
                  <c:v>414167.8</c:v>
                </c:pt>
                <c:pt idx="10">
                  <c:v>414167.8</c:v>
                </c:pt>
                <c:pt idx="11">
                  <c:v>414167.8</c:v>
                </c:pt>
                <c:pt idx="12">
                  <c:v>414167.8</c:v>
                </c:pt>
                <c:pt idx="13">
                  <c:v>414167.8</c:v>
                </c:pt>
                <c:pt idx="14">
                  <c:v>414167.8</c:v>
                </c:pt>
                <c:pt idx="15">
                  <c:v>414167.8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7C-4D65-B380-08FFA172A357}"/>
            </c:ext>
          </c:extLst>
        </c:ser>
        <c:ser>
          <c:idx val="1"/>
          <c:order val="1"/>
          <c:tx>
            <c:strRef>
              <c:f>'Expenditure Profile'!$G$17</c:f>
              <c:strCache>
                <c:ptCount val="1"/>
                <c:pt idx="0">
                  <c:v>Cumulative Expenditure 
(€)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'Expenditure Profile'!$G$18:$G$33</c:f>
              <c:numCache>
                <c:formatCode>_-[$€-2]\ * #,##0.00_-;\-[$€-2]\ * #,##0.00_-;_-[$€-2]\ * "-"??_-;_-@_-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7C-4D65-B380-08FFA172A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7170816"/>
        <c:axId val="647169832"/>
      </c:lineChart>
      <c:catAx>
        <c:axId val="647170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7169832"/>
        <c:crosses val="autoZero"/>
        <c:auto val="1"/>
        <c:lblAlgn val="ctr"/>
        <c:lblOffset val="100"/>
        <c:noMultiLvlLbl val="0"/>
      </c:catAx>
      <c:valAx>
        <c:axId val="64716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€-2]\ * #,##0.00_-;\-[$€-2]\ * #,##0.00_-;_-[$€-2]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7170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895800758953243"/>
          <c:y val="1.4000843352686859E-3"/>
          <c:w val="0.40585107326545028"/>
          <c:h val="0.27009013703325435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495300</xdr:colOff>
      <xdr:row>0</xdr:row>
      <xdr:rowOff>152400</xdr:rowOff>
    </xdr:from>
    <xdr:to>
      <xdr:col>11</xdr:col>
      <xdr:colOff>549477</xdr:colOff>
      <xdr:row>4</xdr:row>
      <xdr:rowOff>342649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DA00CEA-300A-4E03-AC1C-D8200136257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-719" t="14854" r="719" b="17045"/>
        <a:stretch/>
      </xdr:blipFill>
      <xdr:spPr>
        <a:xfrm>
          <a:off x="6334125" y="152400"/>
          <a:ext cx="1732482" cy="9331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80341</xdr:colOff>
      <xdr:row>0</xdr:row>
      <xdr:rowOff>128381</xdr:rowOff>
    </xdr:from>
    <xdr:to>
      <xdr:col>12</xdr:col>
      <xdr:colOff>399873</xdr:colOff>
      <xdr:row>6</xdr:row>
      <xdr:rowOff>94512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87A50A-6B48-43DE-B2F7-093D0DC34A2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-719" t="14854" r="719" b="17045"/>
        <a:stretch/>
      </xdr:blipFill>
      <xdr:spPr>
        <a:xfrm>
          <a:off x="7959421" y="128381"/>
          <a:ext cx="1792097" cy="9814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67236</xdr:colOff>
      <xdr:row>33</xdr:row>
      <xdr:rowOff>160245</xdr:rowOff>
    </xdr:from>
    <xdr:to>
      <xdr:col>11</xdr:col>
      <xdr:colOff>593912</xdr:colOff>
      <xdr:row>52</xdr:row>
      <xdr:rowOff>112059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B1ACC14-C7F6-4F54-B4B2-349E175F4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638175</xdr:colOff>
      <xdr:row>0</xdr:row>
      <xdr:rowOff>85725</xdr:rowOff>
    </xdr:from>
    <xdr:to>
      <xdr:col>11</xdr:col>
      <xdr:colOff>778000</xdr:colOff>
      <xdr:row>5</xdr:row>
      <xdr:rowOff>117143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8DF8726-8873-4198-8D0B-330478FFF9A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/>
        <a:srcRect l="-719" t="14854" r="719" b="17045"/>
        <a:stretch/>
      </xdr:blipFill>
      <xdr:spPr>
        <a:xfrm>
          <a:off x="10896600" y="85725"/>
          <a:ext cx="1734310" cy="9362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888179</xdr:colOff>
      <xdr:row>0</xdr:row>
      <xdr:rowOff>85725</xdr:rowOff>
    </xdr:from>
    <xdr:to>
      <xdr:col>8</xdr:col>
      <xdr:colOff>57954</xdr:colOff>
      <xdr:row>5</xdr:row>
      <xdr:rowOff>93927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123521A-97CF-4F78-AAFC-F019B221D4B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-719" t="14854" r="719" b="17045"/>
        <a:stretch/>
      </xdr:blipFill>
      <xdr:spPr>
        <a:xfrm>
          <a:off x="7660454" y="85725"/>
          <a:ext cx="1770100" cy="941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vat/vat-on-property-and-construction/vat-and-the-supply-of-property/index.asp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2:X128"/>
  <sheetViews>
    <sheetView showZeros="0" zoomScaleNormal="100" zoomScaleSheetLayoutView="100" workbookViewId="0">
      <selection activeCell="P36" sqref="P36"/>
    </sheetView>
  </sheetViews>
  <sheetFormatPr defaultColWidth="9.140625" defaultRowHeight="12.75" x14ac:dyDescent="0.25"/>
  <cols>
    <col min="1" max="1" width="2.28515625" style="3" customWidth="1"/>
    <col min="2" max="2" width="11.42578125" style="3" customWidth="1"/>
    <col min="3" max="3" width="6.85546875" style="3" customWidth="1"/>
    <col min="4" max="4" width="19.85546875" style="3" customWidth="1"/>
    <col min="5" max="5" width="9.140625" style="3"/>
    <col min="6" max="6" width="24.42578125" style="3" customWidth="1"/>
    <col min="7" max="7" width="9.140625" style="3" customWidth="1"/>
    <col min="8" max="8" width="5.42578125" style="3" customWidth="1"/>
    <col min="9" max="9" width="9.140625" style="3"/>
    <col min="10" max="10" width="14.28515625" style="3" customWidth="1"/>
    <col min="11" max="12" width="11.140625" style="3" customWidth="1"/>
    <col min="13" max="13" width="4" style="3" customWidth="1"/>
    <col min="14" max="14" width="15.7109375" style="3" customWidth="1"/>
    <col min="15" max="15" width="12.7109375" style="132" customWidth="1"/>
    <col min="16" max="23" width="9.140625" style="3"/>
    <col min="24" max="24" width="11.28515625" style="3" customWidth="1"/>
    <col min="25" max="16384" width="9.140625" style="3"/>
  </cols>
  <sheetData>
    <row r="2" spans="2:24" ht="15.75" customHeight="1" x14ac:dyDescent="0.25">
      <c r="B2" s="323" t="s">
        <v>51</v>
      </c>
      <c r="C2" s="323"/>
      <c r="D2" s="323"/>
      <c r="E2" s="323"/>
      <c r="F2" s="323"/>
      <c r="G2" s="323"/>
      <c r="H2" s="323"/>
      <c r="I2" s="323"/>
      <c r="J2" s="323"/>
      <c r="K2" s="323"/>
      <c r="L2" s="323"/>
    </row>
    <row r="3" spans="2:24" ht="15" customHeight="1" x14ac:dyDescent="0.25"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</row>
    <row r="4" spans="2:24" ht="15" customHeight="1" thickBot="1" x14ac:dyDescent="0.3"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</row>
    <row r="5" spans="2:24" ht="38.25" customHeight="1" thickBot="1" x14ac:dyDescent="0.3">
      <c r="B5" s="323"/>
      <c r="C5" s="323"/>
      <c r="D5" s="323"/>
      <c r="E5" s="323"/>
      <c r="F5" s="323"/>
      <c r="G5" s="323"/>
      <c r="H5" s="323"/>
      <c r="I5" s="323"/>
      <c r="J5" s="323"/>
      <c r="K5" s="323"/>
      <c r="L5" s="323"/>
      <c r="N5" s="184" t="s">
        <v>177</v>
      </c>
      <c r="O5" s="185"/>
      <c r="P5" s="185"/>
      <c r="Q5" s="185"/>
      <c r="R5" s="185"/>
      <c r="S5" s="185"/>
      <c r="T5" s="185"/>
      <c r="U5" s="185"/>
      <c r="V5" s="185"/>
      <c r="W5" s="185"/>
      <c r="X5" s="186"/>
    </row>
    <row r="6" spans="2:24" ht="6" customHeight="1" thickBot="1" x14ac:dyDescent="0.3">
      <c r="B6" s="323"/>
      <c r="C6" s="323"/>
      <c r="D6" s="323"/>
      <c r="E6" s="323"/>
      <c r="F6" s="323"/>
      <c r="G6" s="323"/>
      <c r="H6" s="323"/>
      <c r="I6" s="323"/>
      <c r="J6" s="323"/>
      <c r="K6" s="323"/>
      <c r="L6" s="323"/>
    </row>
    <row r="7" spans="2:24" ht="36.75" customHeight="1" thickBot="1" x14ac:dyDescent="0.3">
      <c r="B7" s="324" t="s">
        <v>111</v>
      </c>
      <c r="C7" s="324"/>
      <c r="D7" s="324"/>
      <c r="E7" s="324"/>
      <c r="F7" s="324"/>
      <c r="G7" s="324"/>
      <c r="H7" s="324"/>
      <c r="I7" s="324"/>
      <c r="J7" s="324"/>
      <c r="K7" s="324"/>
      <c r="L7" s="324"/>
      <c r="N7" s="143" t="s">
        <v>126</v>
      </c>
      <c r="O7" s="136"/>
      <c r="P7" s="192" t="s">
        <v>127</v>
      </c>
      <c r="Q7" s="193"/>
      <c r="R7" s="193"/>
      <c r="S7" s="193"/>
      <c r="T7" s="193"/>
      <c r="U7" s="194"/>
      <c r="V7" s="197" t="s">
        <v>171</v>
      </c>
      <c r="W7" s="198"/>
      <c r="X7" s="198"/>
    </row>
    <row r="8" spans="2:24" ht="15" customHeight="1" x14ac:dyDescent="0.2">
      <c r="B8" s="325" t="s">
        <v>7</v>
      </c>
      <c r="C8" s="326"/>
      <c r="D8" s="326"/>
      <c r="E8" s="327" t="s">
        <v>121</v>
      </c>
      <c r="F8" s="328"/>
      <c r="G8" s="328"/>
      <c r="H8" s="328"/>
      <c r="I8" s="328"/>
      <c r="J8" s="328"/>
      <c r="K8" s="328"/>
      <c r="L8" s="329"/>
      <c r="N8" s="195" t="s">
        <v>128</v>
      </c>
      <c r="O8" s="196"/>
      <c r="P8" s="196"/>
      <c r="Q8" s="196"/>
      <c r="R8" s="196"/>
      <c r="S8" s="196"/>
      <c r="T8" s="196"/>
      <c r="U8" s="196"/>
      <c r="V8" s="196"/>
      <c r="W8" s="196"/>
      <c r="X8" s="196"/>
    </row>
    <row r="9" spans="2:24" ht="6.75" customHeight="1" x14ac:dyDescent="0.25">
      <c r="B9" s="334"/>
      <c r="C9" s="335"/>
      <c r="D9" s="335"/>
      <c r="E9" s="335"/>
      <c r="F9" s="335"/>
      <c r="G9" s="335"/>
      <c r="H9" s="335"/>
      <c r="I9" s="335"/>
      <c r="J9" s="335"/>
      <c r="K9" s="335"/>
      <c r="L9" s="3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</row>
    <row r="10" spans="2:24" ht="27" customHeight="1" x14ac:dyDescent="0.2">
      <c r="B10" s="312" t="s">
        <v>71</v>
      </c>
      <c r="C10" s="313"/>
      <c r="D10" s="313"/>
      <c r="E10" s="314" t="s">
        <v>122</v>
      </c>
      <c r="F10" s="315"/>
      <c r="G10" s="316"/>
      <c r="H10" s="313" t="s">
        <v>74</v>
      </c>
      <c r="I10" s="313"/>
      <c r="J10" s="313"/>
      <c r="K10" s="330" t="s">
        <v>125</v>
      </c>
      <c r="L10" s="331"/>
      <c r="N10" s="137" t="s">
        <v>129</v>
      </c>
      <c r="O10" s="136"/>
      <c r="P10" s="136"/>
      <c r="Q10" s="136"/>
      <c r="R10" s="136"/>
      <c r="S10" s="136"/>
      <c r="T10" s="136"/>
      <c r="U10" s="136"/>
      <c r="V10" s="136"/>
      <c r="W10" s="136"/>
      <c r="X10" s="136"/>
    </row>
    <row r="11" spans="2:24" ht="6.75" customHeight="1" x14ac:dyDescent="0.25">
      <c r="B11" s="334"/>
      <c r="C11" s="335"/>
      <c r="D11" s="335"/>
      <c r="E11" s="335"/>
      <c r="F11" s="335"/>
      <c r="G11" s="335"/>
      <c r="H11" s="335"/>
      <c r="I11" s="335"/>
      <c r="J11" s="335"/>
      <c r="K11" s="335"/>
      <c r="L11" s="3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</row>
    <row r="12" spans="2:24" ht="15" customHeight="1" x14ac:dyDescent="0.25">
      <c r="B12" s="312" t="s">
        <v>80</v>
      </c>
      <c r="C12" s="313"/>
      <c r="D12" s="313"/>
      <c r="E12" s="314" t="s">
        <v>123</v>
      </c>
      <c r="F12" s="315"/>
      <c r="G12" s="316"/>
      <c r="H12" s="313" t="s">
        <v>118</v>
      </c>
      <c r="I12" s="313"/>
      <c r="J12" s="313"/>
      <c r="K12" s="317">
        <v>45044</v>
      </c>
      <c r="L12" s="318"/>
      <c r="N12" s="189" t="s">
        <v>130</v>
      </c>
      <c r="O12" s="189"/>
      <c r="P12" s="189"/>
      <c r="Q12" s="189"/>
      <c r="R12" s="189"/>
      <c r="S12" s="189"/>
      <c r="T12" s="189"/>
      <c r="U12" s="189"/>
      <c r="V12" s="189"/>
      <c r="W12" s="189"/>
      <c r="X12" s="189"/>
    </row>
    <row r="13" spans="2:24" ht="6.75" customHeight="1" x14ac:dyDescent="0.25">
      <c r="B13" s="334"/>
      <c r="C13" s="335"/>
      <c r="D13" s="335"/>
      <c r="E13" s="335"/>
      <c r="F13" s="335"/>
      <c r="G13" s="335"/>
      <c r="H13" s="337"/>
      <c r="I13" s="337"/>
      <c r="J13" s="337"/>
      <c r="K13" s="337"/>
      <c r="L13" s="338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</row>
    <row r="14" spans="2:24" ht="13.15" customHeight="1" x14ac:dyDescent="0.25">
      <c r="B14" s="312" t="s">
        <v>0</v>
      </c>
      <c r="C14" s="313"/>
      <c r="D14" s="313"/>
      <c r="E14" s="314" t="s">
        <v>124</v>
      </c>
      <c r="F14" s="315"/>
      <c r="G14" s="316"/>
      <c r="H14" s="319"/>
      <c r="I14" s="320"/>
      <c r="J14" s="320"/>
      <c r="K14" s="332"/>
      <c r="L14" s="333"/>
      <c r="N14" s="189" t="s">
        <v>131</v>
      </c>
      <c r="O14" s="189"/>
      <c r="P14" s="189"/>
      <c r="Q14" s="189"/>
      <c r="R14" s="189"/>
      <c r="S14" s="189"/>
      <c r="T14" s="189"/>
      <c r="U14" s="189"/>
      <c r="V14" s="189"/>
      <c r="W14" s="189"/>
      <c r="X14" s="189"/>
    </row>
    <row r="15" spans="2:24" ht="6.75" customHeight="1" thickBot="1" x14ac:dyDescent="0.3">
      <c r="B15" s="339"/>
      <c r="C15" s="340"/>
      <c r="D15" s="340"/>
      <c r="E15" s="340"/>
      <c r="F15" s="340"/>
      <c r="G15" s="340"/>
      <c r="H15" s="341"/>
      <c r="I15" s="341"/>
      <c r="J15" s="341"/>
      <c r="K15" s="341"/>
      <c r="L15" s="342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</row>
    <row r="16" spans="2:24" x14ac:dyDescent="0.25">
      <c r="B16" s="64" t="s">
        <v>15</v>
      </c>
      <c r="C16" s="65"/>
      <c r="D16" s="65"/>
      <c r="E16" s="65"/>
      <c r="F16" s="65"/>
      <c r="G16" s="65"/>
      <c r="H16" s="65"/>
      <c r="I16" s="65"/>
      <c r="J16" s="65"/>
      <c r="K16" s="65"/>
      <c r="L16" s="6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</row>
    <row r="17" spans="2:24" ht="6.75" customHeight="1" x14ac:dyDescent="0.25">
      <c r="B17" s="54"/>
      <c r="L17" s="55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</row>
    <row r="18" spans="2:24" x14ac:dyDescent="0.2">
      <c r="B18" s="310" t="s">
        <v>16</v>
      </c>
      <c r="C18" s="311"/>
      <c r="D18" s="311"/>
      <c r="E18" s="199" t="s">
        <v>137</v>
      </c>
      <c r="F18" s="200"/>
      <c r="G18" s="200"/>
      <c r="H18" s="200"/>
      <c r="I18" s="200"/>
      <c r="J18" s="200"/>
      <c r="K18" s="200"/>
      <c r="L18" s="201"/>
      <c r="N18" s="195" t="s">
        <v>132</v>
      </c>
      <c r="O18" s="196"/>
      <c r="P18" s="196"/>
      <c r="Q18" s="196"/>
      <c r="R18" s="196"/>
      <c r="S18" s="196"/>
      <c r="T18" s="196"/>
      <c r="U18" s="196"/>
      <c r="V18" s="196"/>
      <c r="W18" s="196"/>
      <c r="X18" s="196"/>
    </row>
    <row r="19" spans="2:24" ht="6.75" customHeight="1" x14ac:dyDescent="0.25">
      <c r="B19" s="343"/>
      <c r="C19" s="344"/>
      <c r="D19" s="344"/>
      <c r="E19" s="344"/>
      <c r="F19" s="344"/>
      <c r="G19" s="344"/>
      <c r="H19" s="344"/>
      <c r="I19" s="344"/>
      <c r="J19" s="344"/>
      <c r="K19" s="344"/>
      <c r="L19" s="345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</row>
    <row r="20" spans="2:24" ht="12.75" customHeight="1" x14ac:dyDescent="0.2">
      <c r="B20" s="300" t="s">
        <v>52</v>
      </c>
      <c r="C20" s="301"/>
      <c r="D20" s="302"/>
      <c r="E20" s="202">
        <v>44963</v>
      </c>
      <c r="F20" s="200"/>
      <c r="G20" s="200"/>
      <c r="H20" s="200"/>
      <c r="I20" s="200"/>
      <c r="J20" s="200"/>
      <c r="K20" s="200"/>
      <c r="L20" s="201"/>
      <c r="N20" s="187" t="s">
        <v>134</v>
      </c>
      <c r="O20" s="187"/>
      <c r="P20" s="187"/>
      <c r="Q20" s="187"/>
      <c r="R20" s="187"/>
      <c r="S20" s="187"/>
      <c r="T20" s="187"/>
      <c r="U20" s="187"/>
      <c r="V20" s="187"/>
      <c r="W20" s="187"/>
      <c r="X20" s="187"/>
    </row>
    <row r="21" spans="2:24" ht="6.75" customHeight="1" x14ac:dyDescent="0.25">
      <c r="B21" s="90"/>
      <c r="C21" s="91"/>
      <c r="D21" s="91"/>
      <c r="E21" s="91"/>
      <c r="F21" s="91"/>
      <c r="G21" s="91"/>
      <c r="H21" s="91"/>
      <c r="I21" s="91"/>
      <c r="J21" s="91"/>
      <c r="K21" s="91"/>
      <c r="L21" s="92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</row>
    <row r="22" spans="2:24" x14ac:dyDescent="0.2">
      <c r="B22" s="300" t="s">
        <v>75</v>
      </c>
      <c r="C22" s="301"/>
      <c r="D22" s="302"/>
      <c r="E22" s="199" t="s">
        <v>153</v>
      </c>
      <c r="F22" s="200"/>
      <c r="G22" s="200"/>
      <c r="H22" s="200"/>
      <c r="I22" s="200"/>
      <c r="J22" s="200"/>
      <c r="K22" s="200"/>
      <c r="L22" s="201"/>
      <c r="N22" s="195" t="s">
        <v>133</v>
      </c>
      <c r="O22" s="196"/>
      <c r="P22" s="196"/>
      <c r="Q22" s="196"/>
      <c r="R22" s="196"/>
      <c r="S22" s="196"/>
      <c r="T22" s="196"/>
      <c r="U22" s="196"/>
      <c r="V22" s="196"/>
      <c r="W22" s="196"/>
      <c r="X22" s="196"/>
    </row>
    <row r="23" spans="2:24" ht="6.75" customHeight="1" x14ac:dyDescent="0.25">
      <c r="B23" s="346"/>
      <c r="C23" s="347"/>
      <c r="D23" s="347"/>
      <c r="E23" s="347"/>
      <c r="F23" s="347"/>
      <c r="G23" s="347"/>
      <c r="H23" s="347"/>
      <c r="I23" s="347"/>
      <c r="J23" s="347"/>
      <c r="K23" s="347"/>
      <c r="L23" s="348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</row>
    <row r="24" spans="2:24" x14ac:dyDescent="0.2">
      <c r="B24" s="300" t="s">
        <v>39</v>
      </c>
      <c r="C24" s="301"/>
      <c r="D24" s="302"/>
      <c r="E24" s="203">
        <v>500</v>
      </c>
      <c r="F24" s="204"/>
      <c r="G24" s="204"/>
      <c r="H24" s="204"/>
      <c r="I24" s="204"/>
      <c r="J24" s="204"/>
      <c r="K24" s="204"/>
      <c r="L24" s="205"/>
      <c r="N24" s="195" t="s">
        <v>136</v>
      </c>
      <c r="O24" s="196"/>
      <c r="P24" s="196"/>
      <c r="Q24" s="196"/>
      <c r="R24" s="196"/>
      <c r="S24" s="196"/>
      <c r="T24" s="196"/>
      <c r="U24" s="196"/>
      <c r="V24" s="196"/>
      <c r="W24" s="196"/>
      <c r="X24" s="196"/>
    </row>
    <row r="25" spans="2:24" ht="6.75" customHeight="1" x14ac:dyDescent="0.25">
      <c r="B25" s="346"/>
      <c r="C25" s="347"/>
      <c r="D25" s="347"/>
      <c r="E25" s="347"/>
      <c r="F25" s="347"/>
      <c r="G25" s="347"/>
      <c r="H25" s="347"/>
      <c r="I25" s="347"/>
      <c r="J25" s="347"/>
      <c r="K25" s="347"/>
      <c r="L25" s="348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</row>
    <row r="26" spans="2:24" ht="15" x14ac:dyDescent="0.25">
      <c r="B26" s="310" t="s">
        <v>53</v>
      </c>
      <c r="C26" s="311"/>
      <c r="D26" s="311"/>
      <c r="E26" s="202" t="s">
        <v>138</v>
      </c>
      <c r="F26" s="206"/>
      <c r="G26" s="206"/>
      <c r="H26" s="206"/>
      <c r="I26" s="206"/>
      <c r="J26" s="206"/>
      <c r="K26" s="206"/>
      <c r="L26" s="207"/>
      <c r="N26" s="189" t="s">
        <v>135</v>
      </c>
      <c r="O26" s="190"/>
      <c r="P26" s="190"/>
      <c r="Q26" s="190"/>
      <c r="R26" s="190"/>
      <c r="S26" s="190"/>
      <c r="T26" s="190"/>
      <c r="U26" s="190"/>
      <c r="V26" s="190"/>
      <c r="W26" s="190"/>
      <c r="X26" s="190"/>
    </row>
    <row r="27" spans="2:24" ht="6.75" customHeight="1" thickBot="1" x14ac:dyDescent="0.3">
      <c r="B27" s="306"/>
      <c r="C27" s="307"/>
      <c r="D27" s="307"/>
      <c r="E27" s="307"/>
      <c r="F27" s="307"/>
      <c r="G27" s="307"/>
      <c r="H27" s="307"/>
      <c r="I27" s="307"/>
      <c r="J27" s="307"/>
      <c r="K27" s="307"/>
      <c r="L27" s="308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</row>
    <row r="28" spans="2:24" s="46" customFormat="1" ht="15" customHeight="1" x14ac:dyDescent="0.25">
      <c r="B28" s="309">
        <v>1</v>
      </c>
      <c r="C28" s="321" t="s">
        <v>8</v>
      </c>
      <c r="D28" s="321"/>
      <c r="E28" s="321"/>
      <c r="F28" s="321"/>
      <c r="G28" s="321"/>
      <c r="H28" s="321"/>
      <c r="I28" s="321"/>
      <c r="J28" s="321"/>
      <c r="K28" s="321"/>
      <c r="L28" s="322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</row>
    <row r="29" spans="2:24" ht="29.1" customHeight="1" x14ac:dyDescent="0.25">
      <c r="B29" s="289"/>
      <c r="C29" s="52" t="s">
        <v>9</v>
      </c>
      <c r="D29" s="230" t="s">
        <v>1</v>
      </c>
      <c r="E29" s="231"/>
      <c r="F29" s="231"/>
      <c r="G29" s="231"/>
      <c r="H29" s="231"/>
      <c r="I29" s="231"/>
      <c r="J29" s="232"/>
      <c r="K29" s="227" t="s">
        <v>58</v>
      </c>
      <c r="L29" s="228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</row>
    <row r="30" spans="2:24" ht="14.45" customHeight="1" x14ac:dyDescent="0.25">
      <c r="B30" s="289"/>
      <c r="C30" s="303" t="s">
        <v>86</v>
      </c>
      <c r="D30" s="303"/>
      <c r="E30" s="303"/>
      <c r="F30" s="303"/>
      <c r="G30" s="303"/>
      <c r="H30" s="303"/>
      <c r="I30" s="303"/>
      <c r="J30" s="303"/>
      <c r="K30" s="304"/>
      <c r="L30" s="305"/>
      <c r="N30" s="189" t="s">
        <v>151</v>
      </c>
      <c r="O30" s="190"/>
      <c r="P30" s="190"/>
      <c r="Q30" s="190"/>
      <c r="R30" s="190"/>
      <c r="S30" s="190"/>
      <c r="T30" s="190"/>
      <c r="U30" s="190"/>
      <c r="V30" s="190"/>
      <c r="W30" s="190"/>
      <c r="X30" s="136"/>
    </row>
    <row r="31" spans="2:24" ht="15" customHeight="1" x14ac:dyDescent="0.25">
      <c r="B31" s="289"/>
      <c r="C31" s="96">
        <v>1.1000000000000001</v>
      </c>
      <c r="D31" s="349" t="s">
        <v>147</v>
      </c>
      <c r="E31" s="350"/>
      <c r="F31" s="350"/>
      <c r="G31" s="350"/>
      <c r="H31" s="350"/>
      <c r="I31" s="350"/>
      <c r="J31" s="351"/>
      <c r="K31" s="216">
        <v>18000</v>
      </c>
      <c r="L31" s="217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</row>
    <row r="32" spans="2:24" ht="15" customHeight="1" x14ac:dyDescent="0.25">
      <c r="B32" s="289"/>
      <c r="C32" s="96">
        <v>1.2</v>
      </c>
      <c r="D32" s="349" t="s">
        <v>139</v>
      </c>
      <c r="E32" s="350"/>
      <c r="F32" s="350"/>
      <c r="G32" s="350"/>
      <c r="H32" s="350"/>
      <c r="I32" s="350"/>
      <c r="J32" s="351"/>
      <c r="K32" s="216">
        <v>5000</v>
      </c>
      <c r="L32" s="217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</row>
    <row r="33" spans="2:24" ht="15" customHeight="1" x14ac:dyDescent="0.25">
      <c r="B33" s="289"/>
      <c r="C33" s="96">
        <v>1.3</v>
      </c>
      <c r="D33" s="349" t="s">
        <v>148</v>
      </c>
      <c r="E33" s="350"/>
      <c r="F33" s="350"/>
      <c r="G33" s="350"/>
      <c r="H33" s="350"/>
      <c r="I33" s="350"/>
      <c r="J33" s="351"/>
      <c r="K33" s="216">
        <v>3500</v>
      </c>
      <c r="L33" s="217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</row>
    <row r="34" spans="2:24" ht="15" customHeight="1" x14ac:dyDescent="0.25">
      <c r="B34" s="289"/>
      <c r="C34" s="96">
        <v>1.4</v>
      </c>
      <c r="D34" s="349" t="s">
        <v>140</v>
      </c>
      <c r="E34" s="350"/>
      <c r="F34" s="350"/>
      <c r="G34" s="350"/>
      <c r="H34" s="350"/>
      <c r="I34" s="350"/>
      <c r="J34" s="351"/>
      <c r="K34" s="216">
        <v>15000</v>
      </c>
      <c r="L34" s="217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</row>
    <row r="35" spans="2:24" ht="15" customHeight="1" x14ac:dyDescent="0.25">
      <c r="B35" s="289"/>
      <c r="C35" s="96">
        <v>1.5</v>
      </c>
      <c r="D35" s="349" t="s">
        <v>149</v>
      </c>
      <c r="E35" s="350"/>
      <c r="F35" s="350"/>
      <c r="G35" s="350"/>
      <c r="H35" s="350"/>
      <c r="I35" s="350"/>
      <c r="J35" s="351"/>
      <c r="K35" s="216">
        <v>35000</v>
      </c>
      <c r="L35" s="217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</row>
    <row r="36" spans="2:24" ht="15" customHeight="1" x14ac:dyDescent="0.25">
      <c r="B36" s="289"/>
      <c r="C36" s="53" t="s">
        <v>112</v>
      </c>
      <c r="D36" s="349" t="s">
        <v>141</v>
      </c>
      <c r="E36" s="350"/>
      <c r="F36" s="350"/>
      <c r="G36" s="350"/>
      <c r="H36" s="350"/>
      <c r="I36" s="350"/>
      <c r="J36" s="351"/>
      <c r="K36" s="216">
        <v>65000</v>
      </c>
      <c r="L36" s="217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</row>
    <row r="37" spans="2:24" ht="15" customHeight="1" x14ac:dyDescent="0.25">
      <c r="B37" s="289"/>
      <c r="C37" s="53" t="s">
        <v>113</v>
      </c>
      <c r="D37" s="349" t="s">
        <v>142</v>
      </c>
      <c r="E37" s="350"/>
      <c r="F37" s="350"/>
      <c r="G37" s="350"/>
      <c r="H37" s="350"/>
      <c r="I37" s="350"/>
      <c r="J37" s="351"/>
      <c r="K37" s="216">
        <v>22000</v>
      </c>
      <c r="L37" s="217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</row>
    <row r="38" spans="2:24" ht="15" customHeight="1" x14ac:dyDescent="0.25">
      <c r="B38" s="289"/>
      <c r="C38" s="53" t="s">
        <v>114</v>
      </c>
      <c r="D38" s="349" t="s">
        <v>143</v>
      </c>
      <c r="E38" s="350"/>
      <c r="F38" s="350"/>
      <c r="G38" s="350"/>
      <c r="H38" s="350"/>
      <c r="I38" s="350"/>
      <c r="J38" s="351"/>
      <c r="K38" s="216">
        <v>3500</v>
      </c>
      <c r="L38" s="217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</row>
    <row r="39" spans="2:24" ht="15" customHeight="1" x14ac:dyDescent="0.25">
      <c r="B39" s="289"/>
      <c r="C39" s="53" t="s">
        <v>115</v>
      </c>
      <c r="D39" s="349" t="s">
        <v>144</v>
      </c>
      <c r="E39" s="350"/>
      <c r="F39" s="350"/>
      <c r="G39" s="350"/>
      <c r="H39" s="350"/>
      <c r="I39" s="350"/>
      <c r="J39" s="351"/>
      <c r="K39" s="216">
        <v>9500</v>
      </c>
      <c r="L39" s="217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</row>
    <row r="40" spans="2:24" ht="15" customHeight="1" x14ac:dyDescent="0.25">
      <c r="B40" s="289"/>
      <c r="C40" s="53" t="s">
        <v>44</v>
      </c>
      <c r="D40" s="349" t="s">
        <v>145</v>
      </c>
      <c r="E40" s="350"/>
      <c r="F40" s="350"/>
      <c r="G40" s="350"/>
      <c r="H40" s="350"/>
      <c r="I40" s="350"/>
      <c r="J40" s="351"/>
      <c r="K40" s="216">
        <v>4200</v>
      </c>
      <c r="L40" s="217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</row>
    <row r="41" spans="2:24" ht="15" customHeight="1" x14ac:dyDescent="0.25">
      <c r="B41" s="289"/>
      <c r="C41" s="53" t="s">
        <v>45</v>
      </c>
      <c r="D41" s="349" t="s">
        <v>146</v>
      </c>
      <c r="E41" s="350"/>
      <c r="F41" s="350"/>
      <c r="G41" s="350"/>
      <c r="H41" s="350"/>
      <c r="I41" s="350"/>
      <c r="J41" s="351"/>
      <c r="K41" s="216">
        <v>17500</v>
      </c>
      <c r="L41" s="217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</row>
    <row r="42" spans="2:24" ht="15" customHeight="1" x14ac:dyDescent="0.25">
      <c r="B42" s="289"/>
      <c r="C42" s="53" t="s">
        <v>46</v>
      </c>
      <c r="D42" s="349" t="s">
        <v>150</v>
      </c>
      <c r="E42" s="350"/>
      <c r="F42" s="350"/>
      <c r="G42" s="350"/>
      <c r="H42" s="350"/>
      <c r="I42" s="350"/>
      <c r="J42" s="351"/>
      <c r="K42" s="216">
        <v>31500</v>
      </c>
      <c r="L42" s="217"/>
      <c r="N42" s="189" t="s">
        <v>172</v>
      </c>
      <c r="O42" s="190"/>
      <c r="P42" s="190"/>
      <c r="Q42" s="190"/>
      <c r="R42" s="190"/>
      <c r="S42" s="190"/>
      <c r="T42" s="190"/>
      <c r="U42" s="190"/>
      <c r="V42" s="190"/>
      <c r="W42" s="136"/>
      <c r="X42" s="136"/>
    </row>
    <row r="43" spans="2:24" ht="15" customHeight="1" x14ac:dyDescent="0.25">
      <c r="B43" s="289"/>
      <c r="C43" s="53" t="s">
        <v>47</v>
      </c>
      <c r="D43" s="349"/>
      <c r="E43" s="350"/>
      <c r="F43" s="350"/>
      <c r="G43" s="350"/>
      <c r="H43" s="350"/>
      <c r="I43" s="350"/>
      <c r="J43" s="351"/>
      <c r="K43" s="216"/>
      <c r="L43" s="217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</row>
    <row r="44" spans="2:24" ht="15" customHeight="1" x14ac:dyDescent="0.25">
      <c r="B44" s="289"/>
      <c r="C44" s="53" t="s">
        <v>48</v>
      </c>
      <c r="D44" s="349"/>
      <c r="E44" s="350"/>
      <c r="F44" s="350"/>
      <c r="G44" s="350"/>
      <c r="H44" s="350"/>
      <c r="I44" s="350"/>
      <c r="J44" s="351"/>
      <c r="K44" s="216"/>
      <c r="L44" s="217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</row>
    <row r="45" spans="2:24" ht="15" customHeight="1" x14ac:dyDescent="0.25">
      <c r="B45" s="289"/>
      <c r="C45" s="53" t="s">
        <v>49</v>
      </c>
      <c r="D45" s="349"/>
      <c r="E45" s="350"/>
      <c r="F45" s="350"/>
      <c r="G45" s="350"/>
      <c r="H45" s="350"/>
      <c r="I45" s="350"/>
      <c r="J45" s="351"/>
      <c r="K45" s="216"/>
      <c r="L45" s="217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</row>
    <row r="46" spans="2:24" s="46" customFormat="1" ht="15" customHeight="1" thickBot="1" x14ac:dyDescent="0.3">
      <c r="B46" s="290"/>
      <c r="C46" s="218" t="s">
        <v>81</v>
      </c>
      <c r="D46" s="218"/>
      <c r="E46" s="218"/>
      <c r="F46" s="218"/>
      <c r="G46" s="218"/>
      <c r="H46" s="218"/>
      <c r="I46" s="218"/>
      <c r="J46" s="218"/>
      <c r="K46" s="208">
        <f>SUM(K30:L45)</f>
        <v>229700</v>
      </c>
      <c r="L46" s="209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</row>
    <row r="47" spans="2:24" s="46" customFormat="1" ht="15" customHeight="1" x14ac:dyDescent="0.25">
      <c r="B47" s="288">
        <v>2</v>
      </c>
      <c r="C47" s="221" t="s">
        <v>41</v>
      </c>
      <c r="D47" s="222"/>
      <c r="E47" s="222"/>
      <c r="F47" s="222"/>
      <c r="G47" s="222"/>
      <c r="H47" s="222"/>
      <c r="I47" s="222"/>
      <c r="J47" s="222"/>
      <c r="K47" s="222"/>
      <c r="L47" s="223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</row>
    <row r="48" spans="2:24" ht="14.45" customHeight="1" x14ac:dyDescent="0.25">
      <c r="B48" s="289"/>
      <c r="C48" s="99">
        <v>2.1</v>
      </c>
      <c r="D48" s="229" t="s">
        <v>14</v>
      </c>
      <c r="E48" s="229"/>
      <c r="F48" s="229"/>
      <c r="G48" s="229"/>
      <c r="H48" s="229"/>
      <c r="I48" s="229"/>
      <c r="J48" s="229"/>
      <c r="K48" s="219">
        <f>SUM(K49:L55)</f>
        <v>72100</v>
      </c>
      <c r="L48" s="220"/>
      <c r="N48" s="189" t="s">
        <v>152</v>
      </c>
      <c r="O48" s="191"/>
      <c r="P48" s="191"/>
      <c r="Q48" s="191"/>
      <c r="R48" s="191"/>
      <c r="S48" s="191"/>
      <c r="T48" s="191"/>
      <c r="U48" s="191"/>
      <c r="V48" s="191"/>
      <c r="W48" s="191"/>
      <c r="X48" s="191"/>
    </row>
    <row r="49" spans="2:24" ht="14.45" customHeight="1" x14ac:dyDescent="0.25">
      <c r="B49" s="289"/>
      <c r="C49" s="99" t="s">
        <v>90</v>
      </c>
      <c r="D49" s="293" t="s">
        <v>97</v>
      </c>
      <c r="E49" s="293"/>
      <c r="F49" s="293"/>
      <c r="G49" s="293"/>
      <c r="H49" s="293"/>
      <c r="I49" s="293"/>
      <c r="J49" s="293"/>
      <c r="K49" s="240">
        <v>5500</v>
      </c>
      <c r="L49" s="241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</row>
    <row r="50" spans="2:24" ht="14.45" customHeight="1" x14ac:dyDescent="0.25">
      <c r="B50" s="289"/>
      <c r="C50" s="99" t="s">
        <v>91</v>
      </c>
      <c r="D50" s="293" t="s">
        <v>98</v>
      </c>
      <c r="E50" s="293"/>
      <c r="F50" s="293"/>
      <c r="G50" s="293"/>
      <c r="H50" s="293"/>
      <c r="I50" s="293"/>
      <c r="J50" s="293"/>
      <c r="K50" s="240">
        <v>7100</v>
      </c>
      <c r="L50" s="241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</row>
    <row r="51" spans="2:24" ht="14.45" customHeight="1" x14ac:dyDescent="0.25">
      <c r="B51" s="289"/>
      <c r="C51" s="99" t="s">
        <v>92</v>
      </c>
      <c r="D51" s="293" t="s">
        <v>99</v>
      </c>
      <c r="E51" s="293"/>
      <c r="F51" s="293"/>
      <c r="G51" s="293"/>
      <c r="H51" s="293"/>
      <c r="I51" s="293"/>
      <c r="J51" s="293"/>
      <c r="K51" s="240">
        <v>12000</v>
      </c>
      <c r="L51" s="241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</row>
    <row r="52" spans="2:24" ht="14.45" customHeight="1" x14ac:dyDescent="0.25">
      <c r="B52" s="289"/>
      <c r="C52" s="99" t="s">
        <v>93</v>
      </c>
      <c r="D52" s="293" t="s">
        <v>100</v>
      </c>
      <c r="E52" s="293"/>
      <c r="F52" s="293"/>
      <c r="G52" s="293"/>
      <c r="H52" s="293"/>
      <c r="I52" s="293"/>
      <c r="J52" s="293"/>
      <c r="K52" s="240">
        <v>15000</v>
      </c>
      <c r="L52" s="241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</row>
    <row r="53" spans="2:24" ht="14.45" customHeight="1" x14ac:dyDescent="0.25">
      <c r="B53" s="289"/>
      <c r="C53" s="99" t="s">
        <v>94</v>
      </c>
      <c r="D53" s="293" t="s">
        <v>101</v>
      </c>
      <c r="E53" s="293"/>
      <c r="F53" s="293"/>
      <c r="G53" s="293"/>
      <c r="H53" s="293"/>
      <c r="I53" s="293"/>
      <c r="J53" s="293"/>
      <c r="K53" s="240">
        <v>15000</v>
      </c>
      <c r="L53" s="241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</row>
    <row r="54" spans="2:24" ht="14.45" customHeight="1" x14ac:dyDescent="0.25">
      <c r="B54" s="289"/>
      <c r="C54" s="99" t="s">
        <v>95</v>
      </c>
      <c r="D54" s="293" t="s">
        <v>102</v>
      </c>
      <c r="E54" s="293"/>
      <c r="F54" s="293"/>
      <c r="G54" s="293"/>
      <c r="H54" s="293"/>
      <c r="I54" s="293"/>
      <c r="J54" s="293"/>
      <c r="K54" s="240">
        <v>15000</v>
      </c>
      <c r="L54" s="241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</row>
    <row r="55" spans="2:24" ht="14.45" customHeight="1" x14ac:dyDescent="0.25">
      <c r="B55" s="289"/>
      <c r="C55" s="99" t="s">
        <v>96</v>
      </c>
      <c r="D55" s="293" t="s">
        <v>103</v>
      </c>
      <c r="E55" s="293"/>
      <c r="F55" s="293"/>
      <c r="G55" s="293"/>
      <c r="H55" s="293"/>
      <c r="I55" s="293"/>
      <c r="J55" s="293"/>
      <c r="K55" s="240">
        <v>2500</v>
      </c>
      <c r="L55" s="241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</row>
    <row r="56" spans="2:24" s="46" customFormat="1" ht="15" customHeight="1" thickBot="1" x14ac:dyDescent="0.3">
      <c r="B56" s="290"/>
      <c r="C56" s="218" t="s">
        <v>70</v>
      </c>
      <c r="D56" s="218"/>
      <c r="E56" s="218"/>
      <c r="F56" s="218"/>
      <c r="G56" s="218"/>
      <c r="H56" s="218"/>
      <c r="I56" s="218"/>
      <c r="J56" s="218"/>
      <c r="K56" s="208">
        <f>SUM(K48)</f>
        <v>72100</v>
      </c>
      <c r="L56" s="209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</row>
    <row r="57" spans="2:24" s="46" customFormat="1" ht="15" customHeight="1" x14ac:dyDescent="0.25">
      <c r="B57" s="291">
        <v>3</v>
      </c>
      <c r="C57" s="224" t="s">
        <v>65</v>
      </c>
      <c r="D57" s="225"/>
      <c r="E57" s="225"/>
      <c r="F57" s="225"/>
      <c r="G57" s="225"/>
      <c r="H57" s="225"/>
      <c r="I57" s="225"/>
      <c r="J57" s="225"/>
      <c r="K57" s="225"/>
      <c r="L57" s="226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</row>
    <row r="58" spans="2:24" ht="14.45" customHeight="1" x14ac:dyDescent="0.25">
      <c r="B58" s="289"/>
      <c r="C58" s="99">
        <v>3.1</v>
      </c>
      <c r="D58" s="229" t="s">
        <v>65</v>
      </c>
      <c r="E58" s="229"/>
      <c r="F58" s="229"/>
      <c r="G58" s="229"/>
      <c r="H58" s="229"/>
      <c r="I58" s="229"/>
      <c r="J58" s="229"/>
      <c r="K58" s="240"/>
      <c r="L58" s="241"/>
      <c r="N58" s="189" t="s">
        <v>154</v>
      </c>
      <c r="O58" s="191"/>
      <c r="P58" s="191"/>
      <c r="Q58" s="191"/>
      <c r="R58" s="191"/>
      <c r="S58" s="191"/>
      <c r="T58" s="191"/>
      <c r="U58" s="191"/>
      <c r="V58" s="191"/>
      <c r="W58" s="191"/>
      <c r="X58" s="191"/>
    </row>
    <row r="59" spans="2:24" s="46" customFormat="1" ht="15" customHeight="1" thickBot="1" x14ac:dyDescent="0.3">
      <c r="B59" s="292"/>
      <c r="C59" s="297" t="s">
        <v>66</v>
      </c>
      <c r="D59" s="297"/>
      <c r="E59" s="297"/>
      <c r="F59" s="297"/>
      <c r="G59" s="297"/>
      <c r="H59" s="297"/>
      <c r="I59" s="297"/>
      <c r="J59" s="297"/>
      <c r="K59" s="298">
        <f>K58</f>
        <v>0</v>
      </c>
      <c r="L59" s="299"/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135"/>
    </row>
    <row r="60" spans="2:24" s="46" customFormat="1" ht="15" customHeight="1" x14ac:dyDescent="0.25">
      <c r="B60" s="56">
        <v>4</v>
      </c>
      <c r="C60" s="244" t="s">
        <v>13</v>
      </c>
      <c r="D60" s="245"/>
      <c r="E60" s="245"/>
      <c r="F60" s="245"/>
      <c r="G60" s="245"/>
      <c r="H60" s="245"/>
      <c r="I60" s="245"/>
      <c r="J60" s="245"/>
      <c r="K60" s="245"/>
      <c r="L60" s="246"/>
      <c r="N60" s="135"/>
      <c r="O60" s="135"/>
      <c r="P60" s="135"/>
      <c r="Q60" s="135"/>
      <c r="R60" s="135"/>
      <c r="S60" s="135"/>
      <c r="T60" s="135"/>
      <c r="U60" s="135"/>
      <c r="V60" s="135"/>
      <c r="W60" s="135"/>
      <c r="X60" s="135"/>
    </row>
    <row r="61" spans="2:24" ht="27.95" customHeight="1" x14ac:dyDescent="0.25">
      <c r="B61" s="57"/>
      <c r="C61" s="52" t="s">
        <v>9</v>
      </c>
      <c r="D61" s="230" t="s">
        <v>1</v>
      </c>
      <c r="E61" s="231"/>
      <c r="F61" s="232"/>
      <c r="G61" s="227" t="s">
        <v>10</v>
      </c>
      <c r="H61" s="227"/>
      <c r="I61" s="98" t="s">
        <v>40</v>
      </c>
      <c r="J61" s="98" t="s">
        <v>11</v>
      </c>
      <c r="K61" s="227" t="s">
        <v>58</v>
      </c>
      <c r="L61" s="228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</row>
    <row r="62" spans="2:24" ht="15" x14ac:dyDescent="0.25">
      <c r="B62" s="57"/>
      <c r="C62" s="96">
        <v>4.0999999999999996</v>
      </c>
      <c r="D62" s="349" t="s">
        <v>116</v>
      </c>
      <c r="E62" s="350"/>
      <c r="F62" s="350"/>
      <c r="G62" s="350"/>
      <c r="H62" s="350"/>
      <c r="I62" s="350"/>
      <c r="J62" s="351"/>
      <c r="K62" s="240">
        <v>47750</v>
      </c>
      <c r="L62" s="241"/>
      <c r="N62" s="189" t="s">
        <v>173</v>
      </c>
      <c r="O62" s="190"/>
      <c r="P62" s="190"/>
      <c r="Q62" s="190"/>
      <c r="R62" s="190"/>
      <c r="S62" s="190"/>
      <c r="T62" s="190"/>
      <c r="U62" s="190"/>
      <c r="V62" s="190"/>
      <c r="W62" s="190"/>
      <c r="X62" s="136"/>
    </row>
    <row r="63" spans="2:24" s="46" customFormat="1" ht="15" customHeight="1" thickBot="1" x14ac:dyDescent="0.3">
      <c r="B63" s="58"/>
      <c r="C63" s="235" t="s">
        <v>42</v>
      </c>
      <c r="D63" s="235"/>
      <c r="E63" s="235"/>
      <c r="F63" s="235"/>
      <c r="G63" s="235"/>
      <c r="H63" s="235"/>
      <c r="I63" s="235"/>
      <c r="J63" s="235"/>
      <c r="K63" s="236">
        <f>SUM(K62:L62)</f>
        <v>47750</v>
      </c>
      <c r="L63" s="237"/>
      <c r="N63" s="135"/>
      <c r="O63" s="135"/>
      <c r="P63" s="135"/>
      <c r="Q63" s="135"/>
      <c r="R63" s="135"/>
      <c r="S63" s="135"/>
      <c r="T63" s="135"/>
      <c r="U63" s="135"/>
      <c r="V63" s="135"/>
      <c r="W63" s="135"/>
      <c r="X63" s="135"/>
    </row>
    <row r="64" spans="2:24" s="46" customFormat="1" ht="15" customHeight="1" x14ac:dyDescent="0.25">
      <c r="B64" s="288">
        <v>5</v>
      </c>
      <c r="C64" s="256" t="s">
        <v>54</v>
      </c>
      <c r="D64" s="257"/>
      <c r="E64" s="257"/>
      <c r="F64" s="257"/>
      <c r="G64" s="257"/>
      <c r="H64" s="257"/>
      <c r="I64" s="257"/>
      <c r="J64" s="257"/>
      <c r="K64" s="257"/>
      <c r="L64" s="258"/>
      <c r="N64" s="135"/>
      <c r="O64" s="135"/>
      <c r="P64" s="135"/>
      <c r="Q64" s="135"/>
      <c r="R64" s="135"/>
      <c r="S64" s="135"/>
      <c r="T64" s="135"/>
      <c r="U64" s="135"/>
      <c r="V64" s="135"/>
      <c r="W64" s="135"/>
      <c r="X64" s="135"/>
    </row>
    <row r="65" spans="2:24" s="46" customFormat="1" ht="6.75" customHeight="1" x14ac:dyDescent="0.25">
      <c r="B65" s="289"/>
      <c r="C65" s="247" t="s">
        <v>55</v>
      </c>
      <c r="D65" s="248"/>
      <c r="E65" s="248"/>
      <c r="F65" s="248"/>
      <c r="G65" s="248"/>
      <c r="H65" s="248"/>
      <c r="I65" s="248"/>
      <c r="J65" s="249"/>
      <c r="L65" s="59"/>
      <c r="N65" s="135"/>
      <c r="O65" s="135"/>
      <c r="P65" s="135"/>
      <c r="Q65" s="135"/>
      <c r="R65" s="135"/>
      <c r="S65" s="135"/>
      <c r="T65" s="135"/>
      <c r="U65" s="135"/>
      <c r="V65" s="135"/>
      <c r="W65" s="135"/>
      <c r="X65" s="135"/>
    </row>
    <row r="66" spans="2:24" ht="24.75" customHeight="1" x14ac:dyDescent="0.25">
      <c r="B66" s="289"/>
      <c r="C66" s="250"/>
      <c r="D66" s="251"/>
      <c r="E66" s="251"/>
      <c r="F66" s="251"/>
      <c r="G66" s="251"/>
      <c r="H66" s="251"/>
      <c r="I66" s="251"/>
      <c r="J66" s="252"/>
      <c r="K66" s="238">
        <v>15000</v>
      </c>
      <c r="L66" s="239"/>
      <c r="N66" s="188" t="s">
        <v>159</v>
      </c>
      <c r="O66" s="188"/>
      <c r="P66" s="188"/>
      <c r="Q66" s="188"/>
      <c r="R66" s="188"/>
      <c r="S66" s="188"/>
      <c r="T66" s="188"/>
      <c r="U66" s="188"/>
      <c r="V66" s="188"/>
      <c r="W66" s="188"/>
      <c r="X66" s="188"/>
    </row>
    <row r="67" spans="2:24" s="46" customFormat="1" ht="6.75" customHeight="1" x14ac:dyDescent="0.25">
      <c r="B67" s="289"/>
      <c r="C67" s="253"/>
      <c r="D67" s="254"/>
      <c r="E67" s="254"/>
      <c r="F67" s="254"/>
      <c r="G67" s="254"/>
      <c r="H67" s="254"/>
      <c r="I67" s="254"/>
      <c r="J67" s="255"/>
      <c r="L67" s="59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</row>
    <row r="68" spans="2:24" ht="13.5" thickBot="1" x14ac:dyDescent="0.3">
      <c r="B68" s="290"/>
      <c r="C68" s="273" t="s">
        <v>64</v>
      </c>
      <c r="D68" s="273"/>
      <c r="E68" s="273"/>
      <c r="F68" s="273"/>
      <c r="G68" s="273"/>
      <c r="H68" s="273"/>
      <c r="I68" s="273"/>
      <c r="J68" s="273"/>
      <c r="K68" s="208">
        <f>K66</f>
        <v>15000</v>
      </c>
      <c r="L68" s="209"/>
      <c r="N68" s="136"/>
      <c r="O68" s="136"/>
      <c r="P68" s="136"/>
      <c r="Q68" s="136"/>
      <c r="R68" s="136"/>
      <c r="S68" s="136"/>
      <c r="T68" s="136"/>
      <c r="U68" s="136"/>
      <c r="V68" s="136"/>
      <c r="W68" s="136"/>
      <c r="X68" s="136"/>
    </row>
    <row r="69" spans="2:24" ht="6.75" customHeight="1" x14ac:dyDescent="0.25">
      <c r="B69" s="71"/>
      <c r="C69" s="72"/>
      <c r="D69" s="73"/>
      <c r="E69" s="73"/>
      <c r="F69" s="73"/>
      <c r="G69" s="73"/>
      <c r="H69" s="73"/>
      <c r="I69" s="73"/>
      <c r="J69" s="73"/>
      <c r="K69" s="74"/>
      <c r="L69" s="75"/>
      <c r="N69" s="136"/>
      <c r="O69" s="136"/>
      <c r="P69" s="136"/>
      <c r="Q69" s="136"/>
      <c r="R69" s="136"/>
      <c r="S69" s="136"/>
      <c r="T69" s="136"/>
      <c r="U69" s="136"/>
      <c r="V69" s="136"/>
      <c r="W69" s="136"/>
      <c r="X69" s="136"/>
    </row>
    <row r="70" spans="2:24" s="47" customFormat="1" x14ac:dyDescent="0.25">
      <c r="B70" s="210" t="s">
        <v>56</v>
      </c>
      <c r="C70" s="211"/>
      <c r="D70" s="211"/>
      <c r="E70" s="211"/>
      <c r="F70" s="211"/>
      <c r="G70" s="211"/>
      <c r="H70" s="211"/>
      <c r="I70" s="211"/>
      <c r="J70" s="211"/>
      <c r="K70" s="212">
        <f>K46+K56+K59+K63+K68</f>
        <v>364550</v>
      </c>
      <c r="L70" s="213"/>
      <c r="N70" s="138"/>
      <c r="O70" s="138"/>
      <c r="P70" s="138"/>
      <c r="Q70" s="138"/>
      <c r="R70" s="138"/>
      <c r="S70" s="138"/>
      <c r="T70" s="138"/>
      <c r="U70" s="138"/>
      <c r="V70" s="138"/>
      <c r="W70" s="138"/>
      <c r="X70" s="138"/>
    </row>
    <row r="71" spans="2:24" s="46" customFormat="1" ht="6.75" customHeight="1" x14ac:dyDescent="0.25">
      <c r="B71" s="60"/>
      <c r="C71" s="61"/>
      <c r="D71" s="61"/>
      <c r="E71" s="61"/>
      <c r="F71" s="61"/>
      <c r="G71" s="61"/>
      <c r="H71" s="61"/>
      <c r="I71" s="61"/>
      <c r="J71" s="61"/>
      <c r="K71" s="62"/>
      <c r="L71" s="63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</row>
    <row r="72" spans="2:24" s="46" customFormat="1" x14ac:dyDescent="0.25">
      <c r="B72" s="82" t="s">
        <v>68</v>
      </c>
      <c r="C72" s="80"/>
      <c r="D72" s="80"/>
      <c r="E72" s="80"/>
      <c r="F72" s="80"/>
      <c r="G72" s="242">
        <v>0.13500000000000001</v>
      </c>
      <c r="H72" s="242"/>
      <c r="I72" s="81" t="s">
        <v>12</v>
      </c>
      <c r="J72" s="111">
        <f>K46+K59+K66</f>
        <v>244700</v>
      </c>
      <c r="K72" s="214">
        <f>J72*G72</f>
        <v>33034.5</v>
      </c>
      <c r="L72" s="215"/>
      <c r="N72" s="189" t="s">
        <v>186</v>
      </c>
      <c r="O72" s="191"/>
      <c r="P72" s="191"/>
      <c r="Q72" s="191"/>
      <c r="R72" s="191"/>
      <c r="S72" s="191"/>
      <c r="T72" s="191"/>
      <c r="U72" s="191"/>
      <c r="V72" s="191"/>
      <c r="W72" s="191"/>
      <c r="X72" s="191"/>
    </row>
    <row r="73" spans="2:24" s="46" customFormat="1" x14ac:dyDescent="0.25">
      <c r="B73" s="294" t="s">
        <v>69</v>
      </c>
      <c r="C73" s="295"/>
      <c r="D73" s="295"/>
      <c r="E73" s="295"/>
      <c r="F73" s="296"/>
      <c r="G73" s="243">
        <v>0.23</v>
      </c>
      <c r="H73" s="243"/>
      <c r="I73" s="81" t="s">
        <v>12</v>
      </c>
      <c r="J73" s="111">
        <f>K56</f>
        <v>72100</v>
      </c>
      <c r="K73" s="214">
        <f>J73*G73</f>
        <v>16583</v>
      </c>
      <c r="L73" s="215"/>
      <c r="N73" s="189" t="s">
        <v>187</v>
      </c>
      <c r="O73" s="191"/>
      <c r="P73" s="191"/>
      <c r="Q73" s="191"/>
      <c r="R73" s="191"/>
      <c r="S73" s="191"/>
      <c r="T73" s="191"/>
      <c r="U73" s="191"/>
      <c r="V73" s="191"/>
      <c r="W73" s="191"/>
      <c r="X73" s="191"/>
    </row>
    <row r="74" spans="2:24" s="46" customFormat="1" x14ac:dyDescent="0.25">
      <c r="B74" s="233" t="s">
        <v>73</v>
      </c>
      <c r="C74" s="234"/>
      <c r="D74" s="234"/>
      <c r="E74" s="234"/>
      <c r="F74" s="234"/>
      <c r="G74" s="276">
        <v>1</v>
      </c>
      <c r="H74" s="277"/>
      <c r="I74" s="280" t="s">
        <v>34</v>
      </c>
      <c r="J74" s="282">
        <v>0</v>
      </c>
      <c r="K74" s="284">
        <f>J74*G74</f>
        <v>0</v>
      </c>
      <c r="L74" s="28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</row>
    <row r="75" spans="2:24" s="46" customFormat="1" ht="32.450000000000003" customHeight="1" x14ac:dyDescent="0.25">
      <c r="B75" s="274" t="s">
        <v>72</v>
      </c>
      <c r="C75" s="275"/>
      <c r="D75" s="275"/>
      <c r="E75" s="275"/>
      <c r="F75" s="275"/>
      <c r="G75" s="278"/>
      <c r="H75" s="279"/>
      <c r="I75" s="281"/>
      <c r="J75" s="283"/>
      <c r="K75" s="286"/>
      <c r="L75" s="287"/>
      <c r="N75" s="189" t="s">
        <v>155</v>
      </c>
      <c r="O75" s="191"/>
      <c r="P75" s="191"/>
      <c r="Q75" s="191"/>
      <c r="R75" s="191"/>
      <c r="S75" s="191"/>
      <c r="T75" s="191"/>
      <c r="U75" s="191"/>
      <c r="V75" s="191"/>
      <c r="W75" s="191"/>
      <c r="X75" s="191"/>
    </row>
    <row r="76" spans="2:24" s="46" customFormat="1" ht="3" customHeight="1" x14ac:dyDescent="0.25">
      <c r="B76" s="83"/>
      <c r="C76" s="84"/>
      <c r="D76" s="84"/>
      <c r="E76" s="84"/>
      <c r="F76" s="84"/>
      <c r="G76" s="85"/>
      <c r="H76" s="85"/>
      <c r="I76" s="86"/>
      <c r="J76" s="87"/>
      <c r="K76" s="88"/>
      <c r="L76" s="89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</row>
    <row r="77" spans="2:24" s="46" customFormat="1" x14ac:dyDescent="0.25">
      <c r="B77" s="210" t="s">
        <v>57</v>
      </c>
      <c r="C77" s="211"/>
      <c r="D77" s="211"/>
      <c r="E77" s="211"/>
      <c r="F77" s="211"/>
      <c r="G77" s="211"/>
      <c r="H77" s="211"/>
      <c r="I77" s="211"/>
      <c r="J77" s="211"/>
      <c r="K77" s="272">
        <f>K70+K72+K73+K74</f>
        <v>414167.5</v>
      </c>
      <c r="L77" s="21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</row>
    <row r="78" spans="2:24" s="46" customFormat="1" ht="6.75" customHeight="1" thickBot="1" x14ac:dyDescent="0.3">
      <c r="B78" s="76"/>
      <c r="C78" s="69"/>
      <c r="D78" s="70"/>
      <c r="E78" s="70"/>
      <c r="F78" s="70"/>
      <c r="G78" s="70"/>
      <c r="H78" s="70"/>
      <c r="I78" s="70"/>
      <c r="J78" s="70"/>
      <c r="K78" s="70"/>
      <c r="L78" s="77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</row>
    <row r="79" spans="2:24" ht="6.75" customHeight="1" thickBot="1" x14ac:dyDescent="0.3">
      <c r="B79" s="57"/>
      <c r="K79" s="67"/>
      <c r="L79" s="68"/>
      <c r="N79" s="136"/>
      <c r="O79" s="136"/>
      <c r="P79" s="136"/>
      <c r="Q79" s="136"/>
      <c r="R79" s="136"/>
      <c r="S79" s="136"/>
      <c r="T79" s="136"/>
      <c r="U79" s="136"/>
      <c r="V79" s="136"/>
      <c r="W79" s="136"/>
      <c r="X79" s="136"/>
    </row>
    <row r="80" spans="2:24" ht="6.75" customHeight="1" thickBot="1" x14ac:dyDescent="0.3">
      <c r="B80" s="102"/>
      <c r="C80" s="103"/>
      <c r="D80" s="103"/>
      <c r="E80" s="103"/>
      <c r="F80" s="103"/>
      <c r="G80" s="103"/>
      <c r="H80" s="103"/>
      <c r="I80" s="103"/>
      <c r="J80" s="103"/>
      <c r="K80" s="103"/>
      <c r="L80" s="104"/>
      <c r="N80" s="136"/>
      <c r="O80" s="136"/>
      <c r="P80" s="136"/>
      <c r="Q80" s="136"/>
      <c r="R80" s="136"/>
      <c r="S80" s="136"/>
      <c r="T80" s="136"/>
      <c r="U80" s="136"/>
      <c r="V80" s="136"/>
      <c r="W80" s="136"/>
      <c r="X80" s="136"/>
    </row>
    <row r="81" spans="2:24" s="46" customFormat="1" x14ac:dyDescent="0.25">
      <c r="B81" s="78" t="s">
        <v>2</v>
      </c>
      <c r="C81" s="263" t="s">
        <v>3</v>
      </c>
      <c r="D81" s="264"/>
      <c r="E81" s="264"/>
      <c r="F81" s="265"/>
      <c r="G81" s="266" t="s">
        <v>4</v>
      </c>
      <c r="H81" s="266"/>
      <c r="I81" s="266" t="s">
        <v>5</v>
      </c>
      <c r="J81" s="266"/>
      <c r="K81" s="266" t="s">
        <v>6</v>
      </c>
      <c r="L81" s="267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</row>
    <row r="82" spans="2:24" ht="15" x14ac:dyDescent="0.25">
      <c r="B82" s="112"/>
      <c r="C82" s="268"/>
      <c r="D82" s="268"/>
      <c r="E82" s="268"/>
      <c r="F82" s="268"/>
      <c r="G82" s="269" t="s">
        <v>156</v>
      </c>
      <c r="H82" s="269"/>
      <c r="I82" s="269" t="s">
        <v>157</v>
      </c>
      <c r="J82" s="269"/>
      <c r="K82" s="270">
        <v>45044</v>
      </c>
      <c r="L82" s="271"/>
      <c r="N82" s="189" t="s">
        <v>158</v>
      </c>
      <c r="O82" s="190"/>
      <c r="P82" s="190"/>
      <c r="Q82" s="190"/>
      <c r="R82" s="190"/>
      <c r="S82" s="190"/>
      <c r="T82" s="136"/>
      <c r="U82" s="136"/>
      <c r="V82" s="136"/>
      <c r="W82" s="136"/>
      <c r="X82" s="136"/>
    </row>
    <row r="83" spans="2:24" ht="13.5" thickBot="1" x14ac:dyDescent="0.3">
      <c r="B83" s="113"/>
      <c r="C83" s="259"/>
      <c r="D83" s="259"/>
      <c r="E83" s="259"/>
      <c r="F83" s="259"/>
      <c r="G83" s="260"/>
      <c r="H83" s="260"/>
      <c r="I83" s="260"/>
      <c r="J83" s="260"/>
      <c r="K83" s="261"/>
      <c r="L83" s="262"/>
      <c r="N83" s="136"/>
      <c r="O83" s="136"/>
      <c r="P83" s="136"/>
      <c r="Q83" s="136"/>
      <c r="R83" s="136"/>
      <c r="S83" s="136"/>
      <c r="T83" s="136"/>
      <c r="U83" s="136"/>
      <c r="V83" s="136"/>
      <c r="W83" s="136"/>
      <c r="X83" s="136"/>
    </row>
    <row r="84" spans="2:24" ht="6.75" customHeight="1" x14ac:dyDescent="0.25">
      <c r="N84" s="136"/>
      <c r="O84" s="136"/>
      <c r="P84" s="136"/>
      <c r="Q84" s="136"/>
      <c r="R84" s="136"/>
      <c r="S84" s="136"/>
      <c r="T84" s="136"/>
      <c r="U84" s="136"/>
      <c r="V84" s="136"/>
      <c r="W84" s="136"/>
      <c r="X84" s="136"/>
    </row>
    <row r="85" spans="2:24" ht="6.75" customHeight="1" x14ac:dyDescent="0.25">
      <c r="D85" s="51"/>
      <c r="N85" s="136"/>
      <c r="O85" s="136"/>
      <c r="P85" s="136"/>
      <c r="Q85" s="136"/>
      <c r="R85" s="136"/>
      <c r="S85" s="136"/>
      <c r="T85" s="136"/>
      <c r="U85" s="136"/>
      <c r="V85" s="136"/>
      <c r="W85" s="136"/>
      <c r="X85" s="136"/>
    </row>
    <row r="100" spans="2:12" x14ac:dyDescent="0.25">
      <c r="B100" s="4"/>
      <c r="L100" s="45"/>
    </row>
    <row r="101" spans="2:12" x14ac:dyDescent="0.25">
      <c r="B101" s="4"/>
      <c r="L101" s="45"/>
    </row>
    <row r="102" spans="2:12" x14ac:dyDescent="0.25">
      <c r="B102" s="4"/>
      <c r="L102" s="45"/>
    </row>
    <row r="103" spans="2:12" x14ac:dyDescent="0.25">
      <c r="B103" s="4"/>
      <c r="L103" s="45"/>
    </row>
    <row r="104" spans="2:12" x14ac:dyDescent="0.25">
      <c r="B104" s="4"/>
      <c r="L104" s="45"/>
    </row>
    <row r="105" spans="2:12" x14ac:dyDescent="0.25">
      <c r="B105" s="4"/>
      <c r="L105" s="45"/>
    </row>
    <row r="106" spans="2:12" x14ac:dyDescent="0.25">
      <c r="B106" s="4"/>
      <c r="L106" s="45"/>
    </row>
    <row r="107" spans="2:12" x14ac:dyDescent="0.25">
      <c r="B107" s="4"/>
      <c r="L107" s="45"/>
    </row>
    <row r="108" spans="2:12" x14ac:dyDescent="0.25">
      <c r="B108" s="4"/>
      <c r="L108" s="45"/>
    </row>
    <row r="109" spans="2:12" x14ac:dyDescent="0.25">
      <c r="B109" s="4"/>
      <c r="L109" s="45"/>
    </row>
    <row r="110" spans="2:12" x14ac:dyDescent="0.25">
      <c r="B110" s="4"/>
      <c r="L110" s="45"/>
    </row>
    <row r="111" spans="2:12" x14ac:dyDescent="0.25">
      <c r="B111" s="4"/>
      <c r="L111" s="45"/>
    </row>
    <row r="112" spans="2:12" x14ac:dyDescent="0.25">
      <c r="B112" s="4"/>
      <c r="L112" s="45"/>
    </row>
    <row r="113" spans="2:12" x14ac:dyDescent="0.25">
      <c r="B113" s="4"/>
      <c r="L113" s="45"/>
    </row>
    <row r="114" spans="2:12" x14ac:dyDescent="0.25">
      <c r="B114" s="4"/>
      <c r="L114" s="45"/>
    </row>
    <row r="115" spans="2:12" x14ac:dyDescent="0.25">
      <c r="B115" s="4"/>
      <c r="L115" s="45"/>
    </row>
    <row r="116" spans="2:12" x14ac:dyDescent="0.25">
      <c r="B116" s="4"/>
      <c r="L116" s="45"/>
    </row>
    <row r="117" spans="2:12" x14ac:dyDescent="0.25">
      <c r="B117" s="4"/>
      <c r="L117" s="45"/>
    </row>
    <row r="118" spans="2:12" x14ac:dyDescent="0.25">
      <c r="B118" s="4"/>
      <c r="L118" s="45"/>
    </row>
    <row r="119" spans="2:12" x14ac:dyDescent="0.25">
      <c r="B119" s="4"/>
      <c r="L119" s="45"/>
    </row>
    <row r="120" spans="2:12" x14ac:dyDescent="0.25">
      <c r="B120" s="4"/>
      <c r="L120" s="45"/>
    </row>
    <row r="121" spans="2:12" x14ac:dyDescent="0.25">
      <c r="B121" s="4"/>
      <c r="L121" s="45"/>
    </row>
    <row r="122" spans="2:12" x14ac:dyDescent="0.25">
      <c r="B122" s="4"/>
      <c r="L122" s="45"/>
    </row>
    <row r="123" spans="2:12" x14ac:dyDescent="0.25">
      <c r="B123" s="4"/>
      <c r="L123" s="45"/>
    </row>
    <row r="124" spans="2:12" x14ac:dyDescent="0.25">
      <c r="B124" s="4"/>
      <c r="L124" s="45"/>
    </row>
    <row r="125" spans="2:12" x14ac:dyDescent="0.25">
      <c r="B125" s="4"/>
      <c r="L125" s="45"/>
    </row>
    <row r="126" spans="2:12" x14ac:dyDescent="0.25">
      <c r="B126" s="4"/>
      <c r="L126" s="45"/>
    </row>
    <row r="127" spans="2:12" x14ac:dyDescent="0.25">
      <c r="B127" s="4"/>
      <c r="L127" s="45"/>
    </row>
    <row r="128" spans="2:12" ht="13.5" thickBot="1" x14ac:dyDescent="0.3">
      <c r="B128" s="48"/>
      <c r="C128" s="49"/>
      <c r="D128" s="49"/>
      <c r="E128" s="49"/>
      <c r="F128" s="49"/>
      <c r="G128" s="49"/>
      <c r="H128" s="49"/>
      <c r="I128" s="49"/>
      <c r="J128" s="49"/>
      <c r="K128" s="49"/>
      <c r="L128" s="50"/>
    </row>
  </sheetData>
  <sheetProtection selectLockedCells="1"/>
  <mergeCells count="160">
    <mergeCell ref="B18:D18"/>
    <mergeCell ref="D35:J35"/>
    <mergeCell ref="D34:J34"/>
    <mergeCell ref="D62:J62"/>
    <mergeCell ref="D33:J33"/>
    <mergeCell ref="D32:J32"/>
    <mergeCell ref="D31:J31"/>
    <mergeCell ref="D45:J45"/>
    <mergeCell ref="D41:J41"/>
    <mergeCell ref="D40:J40"/>
    <mergeCell ref="D39:J39"/>
    <mergeCell ref="D38:J38"/>
    <mergeCell ref="D37:J37"/>
    <mergeCell ref="D36:J36"/>
    <mergeCell ref="D44:J44"/>
    <mergeCell ref="D42:J42"/>
    <mergeCell ref="D43:J43"/>
    <mergeCell ref="D48:J48"/>
    <mergeCell ref="D49:J49"/>
    <mergeCell ref="D50:J50"/>
    <mergeCell ref="D51:J51"/>
    <mergeCell ref="D52:J52"/>
    <mergeCell ref="D53:J53"/>
    <mergeCell ref="D54:J54"/>
    <mergeCell ref="B12:D12"/>
    <mergeCell ref="E12:G12"/>
    <mergeCell ref="H12:J12"/>
    <mergeCell ref="K12:L12"/>
    <mergeCell ref="B14:D14"/>
    <mergeCell ref="E14:G14"/>
    <mergeCell ref="H14:J14"/>
    <mergeCell ref="C28:L28"/>
    <mergeCell ref="B2:L6"/>
    <mergeCell ref="B7:L7"/>
    <mergeCell ref="B8:D8"/>
    <mergeCell ref="E8:L8"/>
    <mergeCell ref="B10:D10"/>
    <mergeCell ref="E10:G10"/>
    <mergeCell ref="H10:J10"/>
    <mergeCell ref="K10:L10"/>
    <mergeCell ref="K14:L14"/>
    <mergeCell ref="B9:L9"/>
    <mergeCell ref="B11:L11"/>
    <mergeCell ref="B13:L13"/>
    <mergeCell ref="B15:L15"/>
    <mergeCell ref="B19:L19"/>
    <mergeCell ref="B23:L23"/>
    <mergeCell ref="B25:L25"/>
    <mergeCell ref="K44:L44"/>
    <mergeCell ref="K42:L42"/>
    <mergeCell ref="K43:L43"/>
    <mergeCell ref="K37:L37"/>
    <mergeCell ref="K38:L38"/>
    <mergeCell ref="K39:L39"/>
    <mergeCell ref="B20:D20"/>
    <mergeCell ref="B24:D24"/>
    <mergeCell ref="K29:L29"/>
    <mergeCell ref="C30:J30"/>
    <mergeCell ref="K30:L30"/>
    <mergeCell ref="B27:L27"/>
    <mergeCell ref="B28:B46"/>
    <mergeCell ref="B22:D22"/>
    <mergeCell ref="B26:D26"/>
    <mergeCell ref="D29:J29"/>
    <mergeCell ref="B77:J77"/>
    <mergeCell ref="K77:L77"/>
    <mergeCell ref="C68:J68"/>
    <mergeCell ref="B75:F75"/>
    <mergeCell ref="G74:H75"/>
    <mergeCell ref="I74:I75"/>
    <mergeCell ref="J74:J75"/>
    <mergeCell ref="K74:L75"/>
    <mergeCell ref="K45:L45"/>
    <mergeCell ref="B47:B56"/>
    <mergeCell ref="B57:B59"/>
    <mergeCell ref="B64:B68"/>
    <mergeCell ref="D55:J55"/>
    <mergeCell ref="K49:L49"/>
    <mergeCell ref="K50:L50"/>
    <mergeCell ref="K51:L51"/>
    <mergeCell ref="K52:L52"/>
    <mergeCell ref="K53:L53"/>
    <mergeCell ref="K54:L54"/>
    <mergeCell ref="K55:L55"/>
    <mergeCell ref="B73:F73"/>
    <mergeCell ref="K58:L58"/>
    <mergeCell ref="C59:J59"/>
    <mergeCell ref="K59:L59"/>
    <mergeCell ref="C83:F83"/>
    <mergeCell ref="G83:H83"/>
    <mergeCell ref="I83:J83"/>
    <mergeCell ref="K83:L83"/>
    <mergeCell ref="C81:F81"/>
    <mergeCell ref="G81:H81"/>
    <mergeCell ref="I81:J81"/>
    <mergeCell ref="K81:L81"/>
    <mergeCell ref="C82:F82"/>
    <mergeCell ref="G82:H82"/>
    <mergeCell ref="I82:J82"/>
    <mergeCell ref="K82:L82"/>
    <mergeCell ref="G61:H61"/>
    <mergeCell ref="K61:L61"/>
    <mergeCell ref="D58:J58"/>
    <mergeCell ref="D61:F61"/>
    <mergeCell ref="B74:F74"/>
    <mergeCell ref="C63:J63"/>
    <mergeCell ref="K63:L63"/>
    <mergeCell ref="K66:L66"/>
    <mergeCell ref="K62:L62"/>
    <mergeCell ref="G72:H72"/>
    <mergeCell ref="G73:H73"/>
    <mergeCell ref="K73:L73"/>
    <mergeCell ref="C60:L60"/>
    <mergeCell ref="C65:J67"/>
    <mergeCell ref="C64:L64"/>
    <mergeCell ref="E18:L18"/>
    <mergeCell ref="E20:L20"/>
    <mergeCell ref="E22:L22"/>
    <mergeCell ref="E24:L24"/>
    <mergeCell ref="E26:L26"/>
    <mergeCell ref="K68:L68"/>
    <mergeCell ref="B70:J70"/>
    <mergeCell ref="K70:L70"/>
    <mergeCell ref="K72:L72"/>
    <mergeCell ref="K34:L34"/>
    <mergeCell ref="K35:L35"/>
    <mergeCell ref="C46:J46"/>
    <mergeCell ref="K46:L46"/>
    <mergeCell ref="K48:L48"/>
    <mergeCell ref="C56:J56"/>
    <mergeCell ref="K56:L56"/>
    <mergeCell ref="C47:L47"/>
    <mergeCell ref="C57:L57"/>
    <mergeCell ref="K36:L36"/>
    <mergeCell ref="K31:L31"/>
    <mergeCell ref="K32:L32"/>
    <mergeCell ref="K33:L33"/>
    <mergeCell ref="K40:L40"/>
    <mergeCell ref="K41:L41"/>
    <mergeCell ref="N5:X5"/>
    <mergeCell ref="N20:X20"/>
    <mergeCell ref="N66:X66"/>
    <mergeCell ref="N26:X26"/>
    <mergeCell ref="N30:W30"/>
    <mergeCell ref="N48:X48"/>
    <mergeCell ref="N58:X58"/>
    <mergeCell ref="N75:X75"/>
    <mergeCell ref="N82:S82"/>
    <mergeCell ref="P7:U7"/>
    <mergeCell ref="N8:X8"/>
    <mergeCell ref="N12:X12"/>
    <mergeCell ref="N14:X14"/>
    <mergeCell ref="N18:X18"/>
    <mergeCell ref="N22:X22"/>
    <mergeCell ref="N24:X24"/>
    <mergeCell ref="V7:X7"/>
    <mergeCell ref="N42:V42"/>
    <mergeCell ref="N62:W62"/>
    <mergeCell ref="N72:X72"/>
    <mergeCell ref="N73:X73"/>
  </mergeCells>
  <dataValidations disablePrompts="1" count="2">
    <dataValidation allowBlank="1" showInputMessage="1" showErrorMessage="1" promptTitle="Estimating Methodology" prompt="The User shall review the VAT percentage to ensure that it reflects current/proposed VAT percentages for the cost head." sqref="G73:G74 H73"/>
    <dataValidation allowBlank="1" showInputMessage="1" showErrorMessage="1" promptTitle="Estimating Methodology" prompt="The User shall review the VAT percentage to ensure that it reflects current/proposed VAT percentages for the cost head. " sqref="G72:H72"/>
  </dataValidations>
  <hyperlinks>
    <hyperlink ref="B75" r:id="rId1"/>
  </hyperlinks>
  <printOptions horizontalCentered="1" verticalCentered="1"/>
  <pageMargins left="0" right="0" top="0" bottom="0" header="0" footer="0"/>
  <pageSetup paperSize="8" scale="73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D37"/>
  <sheetViews>
    <sheetView showZeros="0" tabSelected="1" zoomScaleNormal="100" zoomScaleSheetLayoutView="115" workbookViewId="0">
      <selection activeCell="Q5" sqref="Q5"/>
    </sheetView>
  </sheetViews>
  <sheetFormatPr defaultColWidth="9.140625" defaultRowHeight="12.75" x14ac:dyDescent="0.25"/>
  <cols>
    <col min="1" max="1" width="8.85546875" style="3" customWidth="1"/>
    <col min="2" max="2" width="5.42578125" style="3" customWidth="1"/>
    <col min="3" max="3" width="19.5703125" style="3" customWidth="1"/>
    <col min="4" max="4" width="9.140625" style="3"/>
    <col min="5" max="5" width="23.42578125" style="3" customWidth="1"/>
    <col min="6" max="6" width="11.42578125" style="3" customWidth="1"/>
    <col min="7" max="7" width="12.85546875" style="3" customWidth="1"/>
    <col min="8" max="8" width="7.7109375" style="3" customWidth="1"/>
    <col min="9" max="11" width="16.42578125" style="3" customWidth="1"/>
    <col min="12" max="12" width="21.42578125" style="3" customWidth="1"/>
    <col min="13" max="13" width="9.28515625" style="3" customWidth="1"/>
    <col min="14" max="14" width="2.28515625" style="3" customWidth="1"/>
    <col min="15" max="16384" width="9.140625" style="3"/>
  </cols>
  <sheetData>
    <row r="2" spans="1:30" ht="15.75" customHeight="1" x14ac:dyDescent="0.25">
      <c r="A2" s="323" t="s">
        <v>110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</row>
    <row r="3" spans="1:30" ht="15" customHeight="1" x14ac:dyDescent="0.25">
      <c r="A3" s="323"/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</row>
    <row r="4" spans="1:30" ht="15" customHeight="1" x14ac:dyDescent="0.25">
      <c r="A4" s="323"/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</row>
    <row r="5" spans="1:30" ht="15" customHeight="1" x14ac:dyDescent="0.25">
      <c r="A5" s="323"/>
      <c r="B5" s="323"/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323"/>
    </row>
    <row r="6" spans="1:30" ht="6" customHeight="1" x14ac:dyDescent="0.25">
      <c r="A6" s="323"/>
      <c r="B6" s="323"/>
      <c r="C6" s="323"/>
      <c r="D6" s="323"/>
      <c r="E6" s="323"/>
      <c r="F6" s="323"/>
      <c r="G6" s="323"/>
      <c r="H6" s="323"/>
      <c r="I6" s="323"/>
      <c r="J6" s="323"/>
      <c r="K6" s="323"/>
      <c r="L6" s="323"/>
      <c r="M6" s="323"/>
    </row>
    <row r="7" spans="1:30" ht="46.15" customHeight="1" thickBot="1" x14ac:dyDescent="0.25">
      <c r="A7" s="373" t="s">
        <v>120</v>
      </c>
      <c r="B7" s="373"/>
      <c r="C7" s="373"/>
      <c r="D7" s="373"/>
      <c r="E7" s="373"/>
      <c r="F7" s="373"/>
      <c r="G7" s="373"/>
      <c r="H7" s="373"/>
      <c r="I7" s="373"/>
      <c r="J7" s="373"/>
      <c r="K7" s="373"/>
      <c r="L7" s="373"/>
      <c r="M7" s="373"/>
      <c r="O7" s="143" t="s">
        <v>126</v>
      </c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</row>
    <row r="8" spans="1:30" ht="15" customHeight="1" x14ac:dyDescent="0.25">
      <c r="A8" s="374" t="s">
        <v>7</v>
      </c>
      <c r="B8" s="375"/>
      <c r="C8" s="375"/>
      <c r="D8" s="376" t="str">
        <f>'Final Account Report'!E8</f>
        <v>R2 - Galway Road - Dublin</v>
      </c>
      <c r="E8" s="377"/>
      <c r="F8" s="377"/>
      <c r="G8" s="377"/>
      <c r="H8" s="377"/>
      <c r="I8" s="377"/>
      <c r="J8" s="377"/>
      <c r="K8" s="377"/>
      <c r="L8" s="377"/>
      <c r="M8" s="378"/>
      <c r="O8" s="189" t="s">
        <v>161</v>
      </c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  <c r="AB8" s="190"/>
      <c r="AC8" s="190"/>
      <c r="AD8" s="190"/>
    </row>
    <row r="9" spans="1:30" ht="6.75" customHeight="1" x14ac:dyDescent="0.25">
      <c r="A9" s="369"/>
      <c r="B9" s="370"/>
      <c r="C9" s="370"/>
      <c r="D9" s="370"/>
      <c r="E9" s="370"/>
      <c r="F9" s="370"/>
      <c r="G9" s="370"/>
      <c r="H9" s="370"/>
      <c r="I9" s="370"/>
      <c r="J9" s="370"/>
      <c r="K9" s="370"/>
      <c r="L9" s="370"/>
      <c r="M9" s="379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</row>
    <row r="10" spans="1:30" ht="15" customHeight="1" x14ac:dyDescent="0.25">
      <c r="A10" s="380" t="s">
        <v>76</v>
      </c>
      <c r="B10" s="381"/>
      <c r="C10" s="381"/>
      <c r="D10" s="382" t="str">
        <f>'Final Account Report'!E10</f>
        <v>DLD/22/001 5G</v>
      </c>
      <c r="E10" s="383"/>
      <c r="F10" s="381" t="s">
        <v>104</v>
      </c>
      <c r="G10" s="381"/>
      <c r="H10" s="381"/>
      <c r="I10" s="381"/>
      <c r="J10" s="171"/>
      <c r="K10" s="171"/>
      <c r="L10" s="384" t="str">
        <f>'Final Account Report'!K10</f>
        <v>Sally Gate - South Dublin Council</v>
      </c>
      <c r="M10" s="385"/>
      <c r="O10" s="189" t="s">
        <v>161</v>
      </c>
      <c r="P10" s="190"/>
      <c r="Q10" s="190"/>
      <c r="R10" s="190"/>
      <c r="S10" s="190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</row>
    <row r="11" spans="1:30" ht="6.75" customHeight="1" x14ac:dyDescent="0.25">
      <c r="A11" s="369"/>
      <c r="B11" s="370"/>
      <c r="C11" s="370"/>
      <c r="D11" s="370"/>
      <c r="E11" s="370"/>
      <c r="F11" s="370"/>
      <c r="G11" s="370"/>
      <c r="H11" s="370"/>
      <c r="I11" s="370"/>
      <c r="J11" s="370"/>
      <c r="K11" s="370"/>
      <c r="L11" s="370"/>
      <c r="M11" s="379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</row>
    <row r="12" spans="1:30" ht="15" customHeight="1" x14ac:dyDescent="0.25">
      <c r="A12" s="380" t="s">
        <v>105</v>
      </c>
      <c r="B12" s="381"/>
      <c r="C12" s="381"/>
      <c r="D12" s="382" t="str">
        <f>'Final Account Report'!E12</f>
        <v>NTA</v>
      </c>
      <c r="E12" s="383"/>
      <c r="F12" s="386" t="s">
        <v>117</v>
      </c>
      <c r="G12" s="387"/>
      <c r="H12" s="387"/>
      <c r="I12" s="387"/>
      <c r="J12" s="172"/>
      <c r="K12" s="172"/>
      <c r="L12" s="384">
        <f>'Final Account Report'!K12</f>
        <v>45044</v>
      </c>
      <c r="M12" s="385"/>
      <c r="O12" s="189" t="s">
        <v>161</v>
      </c>
      <c r="P12" s="190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</row>
    <row r="13" spans="1:30" ht="6.75" customHeight="1" x14ac:dyDescent="0.25">
      <c r="A13" s="369"/>
      <c r="B13" s="370"/>
      <c r="C13" s="370"/>
      <c r="D13" s="370"/>
      <c r="E13" s="370"/>
      <c r="F13" s="371"/>
      <c r="G13" s="371"/>
      <c r="H13" s="371"/>
      <c r="I13" s="371"/>
      <c r="J13" s="371"/>
      <c r="K13" s="371"/>
      <c r="L13" s="371"/>
      <c r="M13" s="372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</row>
    <row r="14" spans="1:30" ht="14.45" customHeight="1" x14ac:dyDescent="0.25">
      <c r="A14" s="388" t="s">
        <v>106</v>
      </c>
      <c r="B14" s="389"/>
      <c r="C14" s="389"/>
      <c r="D14" s="390" t="str">
        <f>'Final Account Report'!E14</f>
        <v>South Dublin Council</v>
      </c>
      <c r="E14" s="391"/>
      <c r="F14" s="319"/>
      <c r="G14" s="320"/>
      <c r="H14" s="320"/>
      <c r="I14" s="320"/>
      <c r="J14" s="169"/>
      <c r="K14" s="169"/>
      <c r="L14" s="392"/>
      <c r="M14" s="393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</row>
    <row r="15" spans="1:30" ht="13.5" thickBot="1" x14ac:dyDescent="0.3">
      <c r="A15" s="120"/>
      <c r="B15" s="121"/>
      <c r="C15" s="121"/>
      <c r="D15" s="121"/>
      <c r="E15" s="121"/>
      <c r="F15" s="49"/>
      <c r="G15" s="49"/>
      <c r="H15" s="49"/>
      <c r="I15" s="49"/>
      <c r="J15" s="49"/>
      <c r="K15" s="49"/>
      <c r="L15" s="49"/>
      <c r="M15" s="50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</row>
    <row r="16" spans="1:30" s="46" customFormat="1" ht="15" x14ac:dyDescent="0.25">
      <c r="A16" s="122">
        <v>1</v>
      </c>
      <c r="B16" s="123" t="s">
        <v>119</v>
      </c>
      <c r="C16" s="124"/>
      <c r="D16" s="124"/>
      <c r="E16" s="124"/>
      <c r="F16" s="124"/>
      <c r="G16" s="124"/>
      <c r="H16" s="124"/>
      <c r="I16" s="177" t="s">
        <v>178</v>
      </c>
      <c r="J16" s="177" t="s">
        <v>179</v>
      </c>
      <c r="K16" s="178" t="s">
        <v>180</v>
      </c>
      <c r="L16" s="394" t="s">
        <v>181</v>
      </c>
      <c r="M16" s="39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</row>
    <row r="17" spans="1:30" ht="15" customHeight="1" x14ac:dyDescent="0.25">
      <c r="A17" s="4"/>
      <c r="B17" s="96">
        <v>1.1000000000000001</v>
      </c>
      <c r="C17" s="362" t="s">
        <v>107</v>
      </c>
      <c r="D17" s="363"/>
      <c r="E17" s="364"/>
      <c r="F17" s="359">
        <v>1</v>
      </c>
      <c r="G17" s="359"/>
      <c r="H17" s="125" t="s">
        <v>34</v>
      </c>
      <c r="I17" s="131">
        <f>SUM('Final Account Report'!K49:L49)</f>
        <v>5500</v>
      </c>
      <c r="J17" s="179">
        <v>23</v>
      </c>
      <c r="K17" s="180">
        <f t="shared" ref="K17:K27" si="0">I17/100*J17</f>
        <v>1265</v>
      </c>
      <c r="L17" s="360">
        <f>K17+I17</f>
        <v>6765</v>
      </c>
      <c r="M17" s="361"/>
      <c r="O17" s="189" t="s">
        <v>161</v>
      </c>
      <c r="P17" s="190"/>
      <c r="Q17" s="190"/>
      <c r="R17" s="190"/>
      <c r="S17" s="190"/>
      <c r="T17" s="190"/>
      <c r="U17" s="190"/>
      <c r="V17" s="190"/>
      <c r="W17" s="190"/>
      <c r="X17" s="190"/>
      <c r="Y17" s="190"/>
      <c r="Z17" s="190"/>
      <c r="AA17" s="190"/>
      <c r="AB17" s="190"/>
      <c r="AC17" s="190"/>
      <c r="AD17" s="190"/>
    </row>
    <row r="18" spans="1:30" ht="15" customHeight="1" x14ac:dyDescent="0.25">
      <c r="A18" s="4"/>
      <c r="B18" s="96">
        <v>1.2</v>
      </c>
      <c r="C18" s="362" t="s">
        <v>98</v>
      </c>
      <c r="D18" s="363"/>
      <c r="E18" s="364"/>
      <c r="F18" s="359">
        <v>1</v>
      </c>
      <c r="G18" s="359"/>
      <c r="H18" s="125" t="s">
        <v>34</v>
      </c>
      <c r="I18" s="131">
        <f>SUM('Final Account Report'!K50:L50)</f>
        <v>7100</v>
      </c>
      <c r="J18" s="179">
        <v>23</v>
      </c>
      <c r="K18" s="180">
        <f t="shared" si="0"/>
        <v>1633</v>
      </c>
      <c r="L18" s="360">
        <f t="shared" ref="L18:L23" si="1">K18+I18</f>
        <v>8733</v>
      </c>
      <c r="M18" s="361"/>
      <c r="O18" s="189" t="s">
        <v>161</v>
      </c>
      <c r="P18" s="190"/>
      <c r="Q18" s="190"/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0"/>
      <c r="AC18" s="190"/>
      <c r="AD18" s="190"/>
    </row>
    <row r="19" spans="1:30" ht="15" customHeight="1" x14ac:dyDescent="0.25">
      <c r="A19" s="4"/>
      <c r="B19" s="96">
        <v>1.3</v>
      </c>
      <c r="C19" s="362" t="s">
        <v>99</v>
      </c>
      <c r="D19" s="363"/>
      <c r="E19" s="364"/>
      <c r="F19" s="359">
        <v>1</v>
      </c>
      <c r="G19" s="359"/>
      <c r="H19" s="125" t="s">
        <v>34</v>
      </c>
      <c r="I19" s="131">
        <f>SUM('Final Account Report'!K51:L51)</f>
        <v>12000</v>
      </c>
      <c r="J19" s="179">
        <v>23</v>
      </c>
      <c r="K19" s="180">
        <f t="shared" si="0"/>
        <v>2760</v>
      </c>
      <c r="L19" s="360">
        <f t="shared" si="1"/>
        <v>14760</v>
      </c>
      <c r="M19" s="361"/>
      <c r="O19" s="189" t="s">
        <v>161</v>
      </c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</row>
    <row r="20" spans="1:30" ht="15" customHeight="1" x14ac:dyDescent="0.25">
      <c r="A20" s="4"/>
      <c r="B20" s="96">
        <v>1.4</v>
      </c>
      <c r="C20" s="362" t="s">
        <v>100</v>
      </c>
      <c r="D20" s="363"/>
      <c r="E20" s="364"/>
      <c r="F20" s="359">
        <v>1</v>
      </c>
      <c r="G20" s="359"/>
      <c r="H20" s="125" t="s">
        <v>34</v>
      </c>
      <c r="I20" s="131">
        <f>SUM('Final Account Report'!K52:L52)</f>
        <v>15000</v>
      </c>
      <c r="J20" s="179">
        <v>23</v>
      </c>
      <c r="K20" s="180">
        <f t="shared" si="0"/>
        <v>3450</v>
      </c>
      <c r="L20" s="360">
        <f t="shared" si="1"/>
        <v>18450</v>
      </c>
      <c r="M20" s="361"/>
      <c r="O20" s="189" t="s">
        <v>161</v>
      </c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</row>
    <row r="21" spans="1:30" ht="15" customHeight="1" x14ac:dyDescent="0.25">
      <c r="A21" s="4"/>
      <c r="B21" s="96">
        <v>1.5</v>
      </c>
      <c r="C21" s="362" t="s">
        <v>101</v>
      </c>
      <c r="D21" s="363"/>
      <c r="E21" s="364"/>
      <c r="F21" s="359">
        <v>1</v>
      </c>
      <c r="G21" s="359"/>
      <c r="H21" s="125" t="s">
        <v>34</v>
      </c>
      <c r="I21" s="131">
        <f>SUM('Final Account Report'!K53:L53)</f>
        <v>15000</v>
      </c>
      <c r="J21" s="179">
        <v>23</v>
      </c>
      <c r="K21" s="180">
        <f t="shared" si="0"/>
        <v>3450</v>
      </c>
      <c r="L21" s="360">
        <f t="shared" si="1"/>
        <v>18450</v>
      </c>
      <c r="M21" s="361"/>
      <c r="O21" s="189" t="s">
        <v>161</v>
      </c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</row>
    <row r="22" spans="1:30" ht="15" customHeight="1" x14ac:dyDescent="0.25">
      <c r="A22" s="4"/>
      <c r="B22" s="96">
        <v>1.6</v>
      </c>
      <c r="C22" s="362" t="s">
        <v>102</v>
      </c>
      <c r="D22" s="363"/>
      <c r="E22" s="364"/>
      <c r="F22" s="359">
        <v>1</v>
      </c>
      <c r="G22" s="359"/>
      <c r="H22" s="125" t="s">
        <v>34</v>
      </c>
      <c r="I22" s="131">
        <f>SUM('Final Account Report'!K54:L54)</f>
        <v>15000</v>
      </c>
      <c r="J22" s="179">
        <v>23</v>
      </c>
      <c r="K22" s="180">
        <f t="shared" si="0"/>
        <v>3450</v>
      </c>
      <c r="L22" s="360">
        <f t="shared" si="1"/>
        <v>18450</v>
      </c>
      <c r="M22" s="361"/>
      <c r="O22" s="189" t="s">
        <v>161</v>
      </c>
      <c r="P22" s="190"/>
      <c r="Q22" s="190"/>
      <c r="R22" s="190"/>
      <c r="S22" s="190"/>
      <c r="T22" s="190"/>
      <c r="U22" s="190"/>
      <c r="V22" s="190"/>
      <c r="W22" s="190"/>
      <c r="X22" s="190"/>
      <c r="Y22" s="190"/>
      <c r="Z22" s="190"/>
      <c r="AA22" s="190"/>
      <c r="AB22" s="190"/>
      <c r="AC22" s="190"/>
      <c r="AD22" s="190"/>
    </row>
    <row r="23" spans="1:30" ht="15" customHeight="1" x14ac:dyDescent="0.25">
      <c r="A23" s="4"/>
      <c r="B23" s="168">
        <v>1.7</v>
      </c>
      <c r="C23" s="362" t="s">
        <v>103</v>
      </c>
      <c r="D23" s="363"/>
      <c r="E23" s="364"/>
      <c r="F23" s="359">
        <v>1</v>
      </c>
      <c r="G23" s="359"/>
      <c r="H23" s="125" t="s">
        <v>34</v>
      </c>
      <c r="I23" s="131">
        <f>SUM('Final Account Report'!K55:L55)</f>
        <v>2500</v>
      </c>
      <c r="J23" s="179">
        <v>23</v>
      </c>
      <c r="K23" s="180">
        <f t="shared" si="0"/>
        <v>575</v>
      </c>
      <c r="L23" s="360">
        <f t="shared" si="1"/>
        <v>3075</v>
      </c>
      <c r="M23" s="361"/>
      <c r="O23" s="189" t="s">
        <v>161</v>
      </c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</row>
    <row r="24" spans="1:30" ht="15" customHeight="1" x14ac:dyDescent="0.25">
      <c r="A24" s="4"/>
      <c r="B24" s="168">
        <v>1.8</v>
      </c>
      <c r="C24" s="362" t="s">
        <v>182</v>
      </c>
      <c r="D24" s="363"/>
      <c r="E24" s="364"/>
      <c r="F24" s="359">
        <v>1</v>
      </c>
      <c r="G24" s="359"/>
      <c r="H24" s="125" t="s">
        <v>34</v>
      </c>
      <c r="I24" s="131">
        <f>SUM('Final Account Report'!K59:L59)</f>
        <v>0</v>
      </c>
      <c r="J24" s="181">
        <v>13.5</v>
      </c>
      <c r="K24" s="176">
        <f t="shared" si="0"/>
        <v>0</v>
      </c>
      <c r="L24" s="360">
        <f>K24+I24</f>
        <v>0</v>
      </c>
      <c r="M24" s="361"/>
      <c r="O24" s="189" t="s">
        <v>161</v>
      </c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</row>
    <row r="25" spans="1:30" ht="15" customHeight="1" x14ac:dyDescent="0.25">
      <c r="A25" s="4"/>
      <c r="B25" s="168">
        <v>1.9</v>
      </c>
      <c r="C25" s="362" t="s">
        <v>116</v>
      </c>
      <c r="D25" s="363"/>
      <c r="E25" s="364"/>
      <c r="F25" s="359">
        <v>1</v>
      </c>
      <c r="G25" s="359"/>
      <c r="H25" s="125" t="s">
        <v>34</v>
      </c>
      <c r="I25" s="131">
        <f>SUM('Final Account Report'!K63:L63)</f>
        <v>47750</v>
      </c>
      <c r="J25" s="181"/>
      <c r="K25" s="176"/>
      <c r="L25" s="360">
        <f>K25+I25</f>
        <v>47750</v>
      </c>
      <c r="M25" s="361"/>
      <c r="O25" s="189" t="s">
        <v>161</v>
      </c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0"/>
      <c r="AA25" s="190"/>
      <c r="AB25" s="190"/>
      <c r="AC25" s="190"/>
      <c r="AD25" s="190"/>
    </row>
    <row r="26" spans="1:30" ht="15" customHeight="1" x14ac:dyDescent="0.25">
      <c r="A26" s="4"/>
      <c r="B26" s="182">
        <v>1.1000000000000001</v>
      </c>
      <c r="C26" s="362" t="s">
        <v>183</v>
      </c>
      <c r="D26" s="363"/>
      <c r="E26" s="364"/>
      <c r="F26" s="359">
        <v>1</v>
      </c>
      <c r="G26" s="359"/>
      <c r="H26" s="125" t="s">
        <v>34</v>
      </c>
      <c r="I26" s="131">
        <f>SUM('Final Account Report'!K46:L46)</f>
        <v>229700</v>
      </c>
      <c r="J26" s="181">
        <v>13.5</v>
      </c>
      <c r="K26" s="176">
        <f t="shared" si="0"/>
        <v>31009.5</v>
      </c>
      <c r="L26" s="360">
        <f t="shared" ref="L26:L27" si="2">K26+I26</f>
        <v>260709.5</v>
      </c>
      <c r="M26" s="361"/>
      <c r="O26" s="189" t="s">
        <v>161</v>
      </c>
      <c r="P26" s="190"/>
      <c r="Q26" s="190"/>
      <c r="R26" s="190"/>
      <c r="S26" s="190"/>
      <c r="T26" s="190"/>
      <c r="U26" s="190"/>
      <c r="V26" s="190"/>
      <c r="W26" s="190"/>
      <c r="X26" s="190"/>
      <c r="Y26" s="190"/>
      <c r="Z26" s="190"/>
      <c r="AA26" s="190"/>
      <c r="AB26" s="190"/>
      <c r="AC26" s="190"/>
      <c r="AD26" s="190"/>
    </row>
    <row r="27" spans="1:30" ht="15" customHeight="1" x14ac:dyDescent="0.25">
      <c r="A27" s="4"/>
      <c r="B27" s="168">
        <v>1.1100000000000001</v>
      </c>
      <c r="C27" s="362" t="s">
        <v>79</v>
      </c>
      <c r="D27" s="363"/>
      <c r="E27" s="364"/>
      <c r="F27" s="359">
        <v>1</v>
      </c>
      <c r="G27" s="359"/>
      <c r="H27" s="125" t="s">
        <v>34</v>
      </c>
      <c r="I27" s="131">
        <f>SUM('Final Account Report'!K68:L68)</f>
        <v>15000</v>
      </c>
      <c r="J27" s="181">
        <v>13.5</v>
      </c>
      <c r="K27" s="176">
        <f t="shared" si="0"/>
        <v>2025</v>
      </c>
      <c r="L27" s="360">
        <f t="shared" si="2"/>
        <v>17025</v>
      </c>
      <c r="M27" s="361"/>
      <c r="O27" s="189" t="s">
        <v>161</v>
      </c>
      <c r="P27" s="190"/>
      <c r="Q27" s="190"/>
      <c r="R27" s="190"/>
      <c r="S27" s="190"/>
      <c r="T27" s="190"/>
      <c r="U27" s="190"/>
      <c r="V27" s="190"/>
      <c r="W27" s="190"/>
      <c r="X27" s="190"/>
      <c r="Y27" s="190"/>
      <c r="Z27" s="190"/>
      <c r="AA27" s="190"/>
      <c r="AB27" s="190"/>
      <c r="AC27" s="190"/>
      <c r="AD27" s="190"/>
    </row>
    <row r="28" spans="1:30" ht="15" customHeight="1" x14ac:dyDescent="0.25">
      <c r="A28" s="4"/>
      <c r="B28" s="173"/>
      <c r="C28" s="174"/>
      <c r="D28" s="174"/>
      <c r="E28" s="174"/>
      <c r="F28" s="352" t="s">
        <v>184</v>
      </c>
      <c r="G28" s="353"/>
      <c r="H28" s="354"/>
      <c r="I28" s="183">
        <f>SUM(I17:I27)</f>
        <v>364550</v>
      </c>
      <c r="J28" s="174"/>
      <c r="K28" s="174"/>
      <c r="L28" s="174"/>
      <c r="M28" s="175"/>
      <c r="O28" s="166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67"/>
      <c r="AC28" s="167"/>
      <c r="AD28" s="167"/>
    </row>
    <row r="29" spans="1:30" ht="6" customHeight="1" x14ac:dyDescent="0.25">
      <c r="A29" s="4"/>
      <c r="B29" s="396"/>
      <c r="C29" s="397"/>
      <c r="D29" s="397"/>
      <c r="E29" s="397"/>
      <c r="F29" s="397"/>
      <c r="G29" s="397"/>
      <c r="H29" s="397"/>
      <c r="I29" s="397"/>
      <c r="J29" s="397"/>
      <c r="K29" s="397"/>
      <c r="L29" s="397"/>
      <c r="M29" s="398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</row>
    <row r="30" spans="1:30" ht="15" customHeight="1" x14ac:dyDescent="0.25">
      <c r="A30" s="4"/>
      <c r="B30" s="355" t="s">
        <v>163</v>
      </c>
      <c r="C30" s="356"/>
      <c r="D30" s="356"/>
      <c r="E30" s="356"/>
      <c r="F30" s="356"/>
      <c r="G30" s="356"/>
      <c r="H30" s="356"/>
      <c r="I30" s="356"/>
      <c r="J30" s="357"/>
      <c r="K30" s="358"/>
      <c r="L30" s="365">
        <f>SUM('Final Account Report'!K74:L75)</f>
        <v>0</v>
      </c>
      <c r="M30" s="366"/>
      <c r="O30" s="367" t="s">
        <v>161</v>
      </c>
      <c r="P30" s="368"/>
      <c r="Q30" s="368"/>
      <c r="R30" s="368"/>
      <c r="S30" s="368"/>
      <c r="T30" s="368"/>
      <c r="U30" s="368"/>
      <c r="V30" s="368"/>
      <c r="W30" s="368"/>
    </row>
    <row r="31" spans="1:30" ht="5.25" customHeight="1" x14ac:dyDescent="0.25">
      <c r="A31" s="4"/>
      <c r="B31" s="139"/>
      <c r="C31" s="140"/>
      <c r="D31" s="140"/>
      <c r="E31" s="140"/>
      <c r="F31" s="140"/>
      <c r="G31" s="140"/>
      <c r="H31" s="140"/>
      <c r="I31" s="140"/>
      <c r="J31" s="170"/>
      <c r="K31" s="170"/>
      <c r="L31" s="141"/>
      <c r="M31" s="142"/>
    </row>
    <row r="32" spans="1:30" ht="15" customHeight="1" thickBot="1" x14ac:dyDescent="0.3">
      <c r="A32" s="4"/>
      <c r="B32" s="475" t="s">
        <v>188</v>
      </c>
      <c r="C32" s="476"/>
      <c r="D32" s="476"/>
      <c r="E32" s="476"/>
      <c r="F32" s="476"/>
      <c r="G32" s="476"/>
      <c r="H32" s="476"/>
      <c r="I32" s="476"/>
      <c r="J32" s="477"/>
      <c r="K32" s="478"/>
      <c r="L32" s="272">
        <f>SUM(L17:M30)</f>
        <v>414167.5</v>
      </c>
      <c r="M32" s="401"/>
      <c r="O32" s="367" t="s">
        <v>185</v>
      </c>
      <c r="P32" s="368"/>
      <c r="Q32" s="368"/>
      <c r="R32" s="368"/>
      <c r="S32" s="368"/>
      <c r="T32" s="368"/>
      <c r="U32" s="368"/>
      <c r="V32" s="368"/>
      <c r="W32" s="368"/>
      <c r="X32" s="368"/>
      <c r="Y32" s="368"/>
      <c r="Z32" s="368"/>
      <c r="AA32" s="368"/>
      <c r="AB32" s="368"/>
      <c r="AC32" s="368"/>
      <c r="AD32" s="368"/>
    </row>
    <row r="33" spans="1:13" ht="6.75" customHeight="1" x14ac:dyDescent="0.25">
      <c r="A33" s="126"/>
      <c r="B33" s="127"/>
      <c r="C33" s="128"/>
      <c r="D33" s="127"/>
      <c r="E33" s="127"/>
      <c r="F33" s="127"/>
      <c r="G33" s="127"/>
      <c r="H33" s="127"/>
      <c r="I33" s="127"/>
      <c r="J33" s="127"/>
      <c r="K33" s="127"/>
      <c r="L33" s="127"/>
      <c r="M33" s="129"/>
    </row>
    <row r="34" spans="1:13" ht="53.25" customHeight="1" thickBot="1" x14ac:dyDescent="0.3">
      <c r="A34" s="130" t="s">
        <v>108</v>
      </c>
      <c r="B34" s="399" t="s">
        <v>109</v>
      </c>
      <c r="C34" s="399"/>
      <c r="D34" s="399"/>
      <c r="E34" s="399"/>
      <c r="F34" s="399"/>
      <c r="G34" s="399"/>
      <c r="H34" s="399"/>
      <c r="I34" s="399"/>
      <c r="J34" s="399"/>
      <c r="K34" s="399"/>
      <c r="L34" s="399"/>
      <c r="M34" s="400"/>
    </row>
    <row r="35" spans="1:13" ht="11.1" customHeight="1" x14ac:dyDescent="0.25">
      <c r="B35" s="324"/>
      <c r="C35" s="324"/>
      <c r="D35" s="324"/>
      <c r="E35" s="324"/>
      <c r="F35" s="324"/>
      <c r="G35" s="324"/>
      <c r="H35" s="324"/>
      <c r="I35" s="324"/>
      <c r="J35" s="324"/>
      <c r="K35" s="324"/>
      <c r="L35" s="324"/>
      <c r="M35" s="324"/>
    </row>
    <row r="36" spans="1:13" x14ac:dyDescent="0.25">
      <c r="B36" s="324"/>
      <c r="C36" s="324"/>
      <c r="D36" s="324"/>
      <c r="E36" s="324"/>
      <c r="F36" s="324"/>
      <c r="G36" s="324"/>
      <c r="H36" s="324"/>
      <c r="I36" s="324"/>
      <c r="J36" s="324"/>
      <c r="K36" s="324"/>
      <c r="L36" s="324"/>
      <c r="M36" s="324"/>
    </row>
    <row r="37" spans="1:13" ht="12" customHeight="1" x14ac:dyDescent="0.25">
      <c r="B37" s="324"/>
      <c r="C37" s="324"/>
      <c r="D37" s="324"/>
      <c r="E37" s="324"/>
      <c r="F37" s="324"/>
      <c r="G37" s="324"/>
      <c r="H37" s="324"/>
      <c r="I37" s="324"/>
      <c r="J37" s="324"/>
      <c r="K37" s="324"/>
      <c r="L37" s="324"/>
      <c r="M37" s="324"/>
    </row>
  </sheetData>
  <sheetProtection selectLockedCells="1"/>
  <mergeCells count="78">
    <mergeCell ref="O32:AD32"/>
    <mergeCell ref="B36:M37"/>
    <mergeCell ref="B29:M29"/>
    <mergeCell ref="B34:M34"/>
    <mergeCell ref="B35:M35"/>
    <mergeCell ref="L32:M32"/>
    <mergeCell ref="B32:K32"/>
    <mergeCell ref="L24:M24"/>
    <mergeCell ref="C25:E25"/>
    <mergeCell ref="F25:G25"/>
    <mergeCell ref="L25:M25"/>
    <mergeCell ref="C26:E26"/>
    <mergeCell ref="C22:E22"/>
    <mergeCell ref="F22:G22"/>
    <mergeCell ref="L22:M22"/>
    <mergeCell ref="C23:E23"/>
    <mergeCell ref="F23:G23"/>
    <mergeCell ref="L23:M23"/>
    <mergeCell ref="C20:E20"/>
    <mergeCell ref="F20:G20"/>
    <mergeCell ref="L20:M20"/>
    <mergeCell ref="C21:E21"/>
    <mergeCell ref="F21:G21"/>
    <mergeCell ref="L21:M21"/>
    <mergeCell ref="C18:E18"/>
    <mergeCell ref="F18:G18"/>
    <mergeCell ref="L18:M18"/>
    <mergeCell ref="C19:E19"/>
    <mergeCell ref="F19:G19"/>
    <mergeCell ref="L19:M19"/>
    <mergeCell ref="A14:C14"/>
    <mergeCell ref="D14:E14"/>
    <mergeCell ref="F14:I14"/>
    <mergeCell ref="L14:M14"/>
    <mergeCell ref="C17:E17"/>
    <mergeCell ref="F17:G17"/>
    <mergeCell ref="L17:M17"/>
    <mergeCell ref="L16:M16"/>
    <mergeCell ref="A13:M13"/>
    <mergeCell ref="A2:M6"/>
    <mergeCell ref="A7:M7"/>
    <mergeCell ref="A8:C8"/>
    <mergeCell ref="D8:M8"/>
    <mergeCell ref="A9:M9"/>
    <mergeCell ref="A10:C10"/>
    <mergeCell ref="D10:E10"/>
    <mergeCell ref="F10:I10"/>
    <mergeCell ref="L10:M10"/>
    <mergeCell ref="A11:M11"/>
    <mergeCell ref="A12:C12"/>
    <mergeCell ref="D12:E12"/>
    <mergeCell ref="F12:I12"/>
    <mergeCell ref="L12:M12"/>
    <mergeCell ref="O22:AD22"/>
    <mergeCell ref="O8:AD8"/>
    <mergeCell ref="O10:AD10"/>
    <mergeCell ref="O12:AD12"/>
    <mergeCell ref="O17:AD17"/>
    <mergeCell ref="O18:AD18"/>
    <mergeCell ref="O19:AD19"/>
    <mergeCell ref="O20:AD20"/>
    <mergeCell ref="O21:AD21"/>
    <mergeCell ref="F28:H28"/>
    <mergeCell ref="B30:K30"/>
    <mergeCell ref="O23:AD23"/>
    <mergeCell ref="O24:AD24"/>
    <mergeCell ref="O25:AD25"/>
    <mergeCell ref="O26:AD26"/>
    <mergeCell ref="O27:AD27"/>
    <mergeCell ref="F26:G26"/>
    <mergeCell ref="L26:M26"/>
    <mergeCell ref="C27:E27"/>
    <mergeCell ref="F27:G27"/>
    <mergeCell ref="L27:M27"/>
    <mergeCell ref="L30:M30"/>
    <mergeCell ref="O30:W30"/>
    <mergeCell ref="C24:E24"/>
    <mergeCell ref="F24:G24"/>
  </mergeCells>
  <printOptions horizontalCentered="1"/>
  <pageMargins left="0.59055118110236227" right="0" top="0" bottom="0" header="0" footer="0"/>
  <pageSetup paperSize="8"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4"/>
  <sheetViews>
    <sheetView topLeftCell="A19" zoomScaleNormal="100" zoomScaleSheetLayoutView="100" workbookViewId="0">
      <selection activeCell="R17" sqref="R17"/>
    </sheetView>
  </sheetViews>
  <sheetFormatPr defaultColWidth="9.140625" defaultRowHeight="12.75" x14ac:dyDescent="0.2"/>
  <cols>
    <col min="1" max="1" width="2.28515625" style="1" customWidth="1"/>
    <col min="2" max="3" width="19.140625" style="9" customWidth="1"/>
    <col min="4" max="4" width="5.28515625" style="9" customWidth="1"/>
    <col min="5" max="12" width="12" style="9" customWidth="1"/>
    <col min="13" max="13" width="2.28515625" style="2" customWidth="1"/>
    <col min="14" max="14" width="9.140625" style="9"/>
    <col min="15" max="15" width="10.85546875" style="9" customWidth="1"/>
    <col min="16" max="17" width="9.140625" style="9"/>
    <col min="18" max="16384" width="9.140625" style="10"/>
  </cols>
  <sheetData>
    <row r="1" spans="2:29" s="1" customForma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2:29" s="3" customFormat="1" x14ac:dyDescent="0.25"/>
    <row r="3" spans="2:29" s="3" customFormat="1" ht="15.75" customHeight="1" x14ac:dyDescent="0.25">
      <c r="B3" s="323" t="s">
        <v>63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</row>
    <row r="4" spans="2:29" s="3" customFormat="1" ht="15" customHeight="1" thickBot="1" x14ac:dyDescent="0.3"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</row>
    <row r="5" spans="2:29" s="3" customFormat="1" ht="15" customHeight="1" thickBot="1" x14ac:dyDescent="0.3">
      <c r="B5" s="323"/>
      <c r="C5" s="323"/>
      <c r="D5" s="323"/>
      <c r="E5" s="323"/>
      <c r="F5" s="323"/>
      <c r="G5" s="323"/>
      <c r="H5" s="323"/>
      <c r="I5" s="323"/>
      <c r="J5" s="323"/>
      <c r="K5" s="323"/>
      <c r="L5" s="323"/>
      <c r="N5" s="134" t="s">
        <v>126</v>
      </c>
      <c r="P5" s="402" t="s">
        <v>127</v>
      </c>
      <c r="Q5" s="403"/>
      <c r="R5" s="403"/>
      <c r="S5" s="403"/>
      <c r="T5" s="403"/>
      <c r="U5" s="404"/>
    </row>
    <row r="6" spans="2:29" s="3" customFormat="1" ht="15" customHeight="1" thickBot="1" x14ac:dyDescent="0.3"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29" s="3" customFormat="1" ht="15" customHeight="1" x14ac:dyDescent="0.25">
      <c r="B7" s="325" t="s">
        <v>7</v>
      </c>
      <c r="C7" s="326"/>
      <c r="D7" s="326"/>
      <c r="E7" s="428" t="str">
        <f>'Final Account Report'!E8</f>
        <v>R2 - Galway Road - Dublin</v>
      </c>
      <c r="F7" s="428"/>
      <c r="G7" s="428"/>
      <c r="H7" s="428"/>
      <c r="I7" s="428"/>
      <c r="J7" s="428"/>
      <c r="K7" s="428"/>
      <c r="L7" s="429"/>
      <c r="N7" s="189" t="s">
        <v>161</v>
      </c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</row>
    <row r="8" spans="2:29" s="3" customFormat="1" ht="6.75" customHeight="1" x14ac:dyDescent="0.25">
      <c r="B8" s="97"/>
      <c r="C8" s="93"/>
      <c r="D8" s="93"/>
      <c r="E8" s="93"/>
      <c r="F8" s="93"/>
      <c r="G8" s="93"/>
      <c r="H8" s="93"/>
      <c r="I8" s="93"/>
      <c r="J8" s="93"/>
      <c r="K8" s="93"/>
      <c r="L8" s="94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</row>
    <row r="9" spans="2:29" s="3" customFormat="1" ht="15" customHeight="1" x14ac:dyDescent="0.25">
      <c r="B9" s="310" t="s">
        <v>71</v>
      </c>
      <c r="C9" s="311"/>
      <c r="D9" s="311"/>
      <c r="E9" s="405" t="str">
        <f>'Final Account Report'!E10</f>
        <v>DLD/22/001 5G</v>
      </c>
      <c r="F9" s="405"/>
      <c r="G9" s="405"/>
      <c r="H9" s="405"/>
      <c r="I9" s="405"/>
      <c r="J9" s="405"/>
      <c r="K9" s="405"/>
      <c r="L9" s="406"/>
      <c r="N9" s="189" t="s">
        <v>161</v>
      </c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0"/>
      <c r="AC9" s="190"/>
    </row>
    <row r="10" spans="2:29" s="3" customFormat="1" ht="6.75" customHeight="1" x14ac:dyDescent="0.25">
      <c r="B10" s="97"/>
      <c r="C10" s="93"/>
      <c r="D10" s="93"/>
      <c r="E10" s="93"/>
      <c r="F10" s="93"/>
      <c r="G10" s="93"/>
      <c r="H10" s="93"/>
      <c r="I10" s="93"/>
      <c r="J10" s="93"/>
      <c r="K10" s="93"/>
      <c r="L10" s="94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</row>
    <row r="11" spans="2:29" s="3" customFormat="1" ht="15" customHeight="1" x14ac:dyDescent="0.25">
      <c r="B11" s="310" t="s">
        <v>59</v>
      </c>
      <c r="C11" s="311"/>
      <c r="D11" s="311"/>
      <c r="E11" s="426">
        <f>SUM('Final Account Report'!K77:L77)</f>
        <v>414167.5</v>
      </c>
      <c r="F11" s="426"/>
      <c r="G11" s="426"/>
      <c r="H11" s="426"/>
      <c r="I11" s="426"/>
      <c r="J11" s="426"/>
      <c r="K11" s="426"/>
      <c r="L11" s="427"/>
      <c r="N11" s="189" t="s">
        <v>174</v>
      </c>
      <c r="O11" s="190"/>
      <c r="P11" s="190"/>
      <c r="Q11" s="190"/>
      <c r="R11" s="190"/>
      <c r="S11" s="190"/>
      <c r="T11" s="190"/>
      <c r="U11" s="190"/>
      <c r="V11" s="190"/>
      <c r="W11" s="190"/>
      <c r="X11" s="190"/>
      <c r="Y11" s="190"/>
      <c r="Z11" s="190"/>
      <c r="AA11" s="190"/>
      <c r="AB11" s="190"/>
      <c r="AC11" s="190"/>
    </row>
    <row r="12" spans="2:29" s="3" customFormat="1" ht="6.75" customHeight="1" x14ac:dyDescent="0.25">
      <c r="B12" s="334"/>
      <c r="C12" s="335"/>
      <c r="D12" s="335"/>
      <c r="E12" s="335"/>
      <c r="F12" s="335"/>
      <c r="G12" s="335"/>
      <c r="H12" s="335"/>
      <c r="I12" s="337"/>
      <c r="J12" s="337"/>
      <c r="K12" s="337"/>
      <c r="L12" s="338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</row>
    <row r="13" spans="2:29" s="3" customFormat="1" ht="15" customHeight="1" x14ac:dyDescent="0.25">
      <c r="B13" s="310" t="s">
        <v>60</v>
      </c>
      <c r="C13" s="311"/>
      <c r="D13" s="311"/>
      <c r="E13" s="430" t="s">
        <v>165</v>
      </c>
      <c r="F13" s="430"/>
      <c r="G13" s="430"/>
      <c r="H13" s="430"/>
      <c r="I13" s="431"/>
      <c r="J13" s="431"/>
      <c r="K13" s="431"/>
      <c r="L13" s="432"/>
      <c r="N13" s="189" t="s">
        <v>166</v>
      </c>
      <c r="O13" s="190"/>
      <c r="P13" s="190"/>
      <c r="Q13" s="190"/>
      <c r="R13" s="190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</row>
    <row r="14" spans="2:29" s="3" customFormat="1" ht="6.75" customHeight="1" thickBot="1" x14ac:dyDescent="0.3">
      <c r="B14" s="339"/>
      <c r="C14" s="340"/>
      <c r="D14" s="340"/>
      <c r="E14" s="340"/>
      <c r="F14" s="340"/>
      <c r="G14" s="340"/>
      <c r="H14" s="340"/>
      <c r="I14" s="341"/>
      <c r="J14" s="341"/>
      <c r="K14" s="341"/>
      <c r="L14" s="342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</row>
    <row r="15" spans="2:29" s="1" customFormat="1" x14ac:dyDescent="0.2">
      <c r="B15" s="419"/>
      <c r="C15" s="420"/>
      <c r="D15" s="420"/>
      <c r="E15" s="100"/>
      <c r="F15" s="100"/>
      <c r="G15" s="100"/>
      <c r="H15" s="100"/>
      <c r="I15" s="100"/>
      <c r="J15" s="100"/>
      <c r="K15" s="100"/>
      <c r="L15" s="21"/>
      <c r="M15" s="2"/>
      <c r="N15" s="146"/>
      <c r="O15" s="146"/>
      <c r="P15" s="146"/>
      <c r="Q15" s="146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</row>
    <row r="16" spans="2:29" s="1" customFormat="1" x14ac:dyDescent="0.2">
      <c r="B16" s="421"/>
      <c r="C16" s="422"/>
      <c r="D16" s="422"/>
      <c r="E16" s="433" t="s">
        <v>87</v>
      </c>
      <c r="F16" s="433"/>
      <c r="G16" s="433"/>
      <c r="H16" s="433"/>
      <c r="I16" s="433" t="s">
        <v>85</v>
      </c>
      <c r="J16" s="433"/>
      <c r="K16" s="433"/>
      <c r="L16" s="434"/>
      <c r="M16" s="2"/>
      <c r="N16" s="146"/>
      <c r="O16" s="146"/>
      <c r="P16" s="146"/>
      <c r="Q16" s="146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</row>
    <row r="17" spans="1:29" s="8" customFormat="1" ht="105" customHeight="1" x14ac:dyDescent="0.2">
      <c r="A17" s="6"/>
      <c r="B17" s="22" t="s">
        <v>26</v>
      </c>
      <c r="C17" s="435" t="s">
        <v>27</v>
      </c>
      <c r="D17" s="435"/>
      <c r="E17" s="435" t="s">
        <v>28</v>
      </c>
      <c r="F17" s="435"/>
      <c r="G17" s="436" t="s">
        <v>84</v>
      </c>
      <c r="H17" s="437"/>
      <c r="I17" s="436" t="s">
        <v>28</v>
      </c>
      <c r="J17" s="437"/>
      <c r="K17" s="436" t="s">
        <v>84</v>
      </c>
      <c r="L17" s="437"/>
      <c r="M17" s="6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</row>
    <row r="18" spans="1:29" x14ac:dyDescent="0.2">
      <c r="B18" s="411" t="s">
        <v>18</v>
      </c>
      <c r="C18" s="304" t="s">
        <v>19</v>
      </c>
      <c r="D18" s="304"/>
      <c r="E18" s="409"/>
      <c r="F18" s="409"/>
      <c r="G18" s="410">
        <f>E18</f>
        <v>0</v>
      </c>
      <c r="H18" s="410"/>
      <c r="I18" s="409"/>
      <c r="J18" s="409"/>
      <c r="K18" s="410">
        <f>I18</f>
        <v>0</v>
      </c>
      <c r="L18" s="412"/>
      <c r="N18" s="144"/>
      <c r="O18" s="144"/>
      <c r="P18" s="144"/>
      <c r="Q18" s="144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</row>
    <row r="19" spans="1:29" x14ac:dyDescent="0.2">
      <c r="B19" s="411"/>
      <c r="C19" s="304" t="s">
        <v>20</v>
      </c>
      <c r="D19" s="304"/>
      <c r="E19" s="409"/>
      <c r="F19" s="409"/>
      <c r="G19" s="410">
        <f t="shared" ref="G19:G33" si="0">G18+E19</f>
        <v>0</v>
      </c>
      <c r="H19" s="410"/>
      <c r="I19" s="409"/>
      <c r="J19" s="409"/>
      <c r="K19" s="410">
        <f t="shared" ref="K19:K33" si="1">K18+I19</f>
        <v>0</v>
      </c>
      <c r="L19" s="412"/>
      <c r="N19" s="144"/>
      <c r="O19" s="144"/>
      <c r="P19" s="144"/>
      <c r="Q19" s="144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</row>
    <row r="20" spans="1:29" x14ac:dyDescent="0.2">
      <c r="B20" s="411"/>
      <c r="C20" s="304" t="s">
        <v>21</v>
      </c>
      <c r="D20" s="304"/>
      <c r="E20" s="409"/>
      <c r="F20" s="409"/>
      <c r="G20" s="410">
        <f t="shared" si="0"/>
        <v>0</v>
      </c>
      <c r="H20" s="410"/>
      <c r="I20" s="409"/>
      <c r="J20" s="409"/>
      <c r="K20" s="410">
        <f t="shared" si="1"/>
        <v>0</v>
      </c>
      <c r="L20" s="412"/>
      <c r="N20" s="144"/>
      <c r="O20" s="144"/>
      <c r="P20" s="144"/>
      <c r="Q20" s="144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</row>
    <row r="21" spans="1:29" x14ac:dyDescent="0.2">
      <c r="B21" s="411"/>
      <c r="C21" s="304" t="s">
        <v>22</v>
      </c>
      <c r="D21" s="304"/>
      <c r="E21" s="409"/>
      <c r="F21" s="409"/>
      <c r="G21" s="410">
        <f t="shared" si="0"/>
        <v>0</v>
      </c>
      <c r="H21" s="410"/>
      <c r="I21" s="409"/>
      <c r="J21" s="409"/>
      <c r="K21" s="410">
        <f t="shared" si="1"/>
        <v>0</v>
      </c>
      <c r="L21" s="412"/>
      <c r="N21" s="144"/>
      <c r="O21" s="144"/>
      <c r="P21" s="144"/>
      <c r="Q21" s="144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</row>
    <row r="22" spans="1:29" x14ac:dyDescent="0.2">
      <c r="B22" s="411" t="s">
        <v>25</v>
      </c>
      <c r="C22" s="304" t="s">
        <v>19</v>
      </c>
      <c r="D22" s="304"/>
      <c r="E22" s="409">
        <v>0</v>
      </c>
      <c r="F22" s="409"/>
      <c r="G22" s="410">
        <f t="shared" si="0"/>
        <v>0</v>
      </c>
      <c r="H22" s="410"/>
      <c r="I22" s="409">
        <v>414167.8</v>
      </c>
      <c r="J22" s="409"/>
      <c r="K22" s="410">
        <f t="shared" si="1"/>
        <v>414167.8</v>
      </c>
      <c r="L22" s="412"/>
      <c r="N22" s="145" t="s">
        <v>164</v>
      </c>
      <c r="O22" s="144"/>
      <c r="P22" s="144"/>
      <c r="Q22" s="144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</row>
    <row r="23" spans="1:29" x14ac:dyDescent="0.2">
      <c r="B23" s="411"/>
      <c r="C23" s="304" t="s">
        <v>20</v>
      </c>
      <c r="D23" s="304"/>
      <c r="E23" s="409"/>
      <c r="F23" s="409"/>
      <c r="G23" s="410">
        <f t="shared" si="0"/>
        <v>0</v>
      </c>
      <c r="H23" s="410"/>
      <c r="I23" s="409"/>
      <c r="J23" s="409"/>
      <c r="K23" s="410">
        <f t="shared" si="1"/>
        <v>414167.8</v>
      </c>
      <c r="L23" s="412"/>
      <c r="N23" s="144"/>
      <c r="O23" s="144"/>
      <c r="P23" s="144"/>
      <c r="Q23" s="144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</row>
    <row r="24" spans="1:29" x14ac:dyDescent="0.2">
      <c r="B24" s="411"/>
      <c r="C24" s="304" t="s">
        <v>21</v>
      </c>
      <c r="D24" s="304"/>
      <c r="E24" s="409"/>
      <c r="F24" s="409"/>
      <c r="G24" s="410">
        <f t="shared" si="0"/>
        <v>0</v>
      </c>
      <c r="H24" s="410"/>
      <c r="I24" s="409"/>
      <c r="J24" s="409"/>
      <c r="K24" s="410">
        <f t="shared" si="1"/>
        <v>414167.8</v>
      </c>
      <c r="L24" s="412"/>
    </row>
    <row r="25" spans="1:29" x14ac:dyDescent="0.2">
      <c r="B25" s="411"/>
      <c r="C25" s="304" t="s">
        <v>22</v>
      </c>
      <c r="D25" s="304"/>
      <c r="E25" s="409"/>
      <c r="F25" s="409"/>
      <c r="G25" s="410">
        <f t="shared" si="0"/>
        <v>0</v>
      </c>
      <c r="H25" s="410"/>
      <c r="I25" s="409"/>
      <c r="J25" s="409"/>
      <c r="K25" s="410">
        <f t="shared" si="1"/>
        <v>414167.8</v>
      </c>
      <c r="L25" s="412"/>
    </row>
    <row r="26" spans="1:29" x14ac:dyDescent="0.2">
      <c r="B26" s="411" t="s">
        <v>24</v>
      </c>
      <c r="C26" s="304" t="s">
        <v>19</v>
      </c>
      <c r="D26" s="304"/>
      <c r="E26" s="409"/>
      <c r="F26" s="409"/>
      <c r="G26" s="410">
        <f t="shared" si="0"/>
        <v>0</v>
      </c>
      <c r="H26" s="410"/>
      <c r="I26" s="409"/>
      <c r="J26" s="409"/>
      <c r="K26" s="410">
        <f t="shared" si="1"/>
        <v>414167.8</v>
      </c>
      <c r="L26" s="412"/>
    </row>
    <row r="27" spans="1:29" x14ac:dyDescent="0.2">
      <c r="B27" s="411"/>
      <c r="C27" s="304" t="s">
        <v>20</v>
      </c>
      <c r="D27" s="304"/>
      <c r="E27" s="409"/>
      <c r="F27" s="409"/>
      <c r="G27" s="410">
        <f t="shared" si="0"/>
        <v>0</v>
      </c>
      <c r="H27" s="410"/>
      <c r="I27" s="409"/>
      <c r="J27" s="409"/>
      <c r="K27" s="410">
        <f t="shared" si="1"/>
        <v>414167.8</v>
      </c>
      <c r="L27" s="412"/>
    </row>
    <row r="28" spans="1:29" x14ac:dyDescent="0.2">
      <c r="B28" s="411"/>
      <c r="C28" s="304" t="s">
        <v>21</v>
      </c>
      <c r="D28" s="304"/>
      <c r="E28" s="409"/>
      <c r="F28" s="409"/>
      <c r="G28" s="410">
        <f t="shared" si="0"/>
        <v>0</v>
      </c>
      <c r="H28" s="410"/>
      <c r="I28" s="409"/>
      <c r="J28" s="409"/>
      <c r="K28" s="410">
        <f t="shared" si="1"/>
        <v>414167.8</v>
      </c>
      <c r="L28" s="412"/>
    </row>
    <row r="29" spans="1:29" x14ac:dyDescent="0.2">
      <c r="B29" s="411"/>
      <c r="C29" s="304" t="s">
        <v>22</v>
      </c>
      <c r="D29" s="304"/>
      <c r="E29" s="409"/>
      <c r="F29" s="409"/>
      <c r="G29" s="410">
        <f t="shared" si="0"/>
        <v>0</v>
      </c>
      <c r="H29" s="410"/>
      <c r="I29" s="409"/>
      <c r="J29" s="409"/>
      <c r="K29" s="410">
        <f t="shared" si="1"/>
        <v>414167.8</v>
      </c>
      <c r="L29" s="412"/>
    </row>
    <row r="30" spans="1:29" x14ac:dyDescent="0.2">
      <c r="B30" s="411" t="s">
        <v>23</v>
      </c>
      <c r="C30" s="304" t="s">
        <v>19</v>
      </c>
      <c r="D30" s="304"/>
      <c r="E30" s="409"/>
      <c r="F30" s="409"/>
      <c r="G30" s="410">
        <f t="shared" si="0"/>
        <v>0</v>
      </c>
      <c r="H30" s="410"/>
      <c r="I30" s="409"/>
      <c r="J30" s="409"/>
      <c r="K30" s="410">
        <f t="shared" si="1"/>
        <v>414167.8</v>
      </c>
      <c r="L30" s="412"/>
    </row>
    <row r="31" spans="1:29" x14ac:dyDescent="0.2">
      <c r="B31" s="411"/>
      <c r="C31" s="304" t="s">
        <v>20</v>
      </c>
      <c r="D31" s="304"/>
      <c r="E31" s="409"/>
      <c r="F31" s="409"/>
      <c r="G31" s="410">
        <f t="shared" si="0"/>
        <v>0</v>
      </c>
      <c r="H31" s="410"/>
      <c r="I31" s="409"/>
      <c r="J31" s="409"/>
      <c r="K31" s="410">
        <f t="shared" si="1"/>
        <v>414167.8</v>
      </c>
      <c r="L31" s="412"/>
    </row>
    <row r="32" spans="1:29" x14ac:dyDescent="0.2">
      <c r="B32" s="411"/>
      <c r="C32" s="304" t="s">
        <v>21</v>
      </c>
      <c r="D32" s="304"/>
      <c r="E32" s="409"/>
      <c r="F32" s="409"/>
      <c r="G32" s="410">
        <f t="shared" si="0"/>
        <v>0</v>
      </c>
      <c r="H32" s="410"/>
      <c r="I32" s="409"/>
      <c r="J32" s="409"/>
      <c r="K32" s="410">
        <f t="shared" si="1"/>
        <v>414167.8</v>
      </c>
      <c r="L32" s="412"/>
    </row>
    <row r="33" spans="2:12" x14ac:dyDescent="0.2">
      <c r="B33" s="411"/>
      <c r="C33" s="304" t="s">
        <v>22</v>
      </c>
      <c r="D33" s="304"/>
      <c r="E33" s="409"/>
      <c r="F33" s="409"/>
      <c r="G33" s="410">
        <f t="shared" si="0"/>
        <v>0</v>
      </c>
      <c r="H33" s="410"/>
      <c r="I33" s="409"/>
      <c r="J33" s="409"/>
      <c r="K33" s="410">
        <f t="shared" si="1"/>
        <v>414167.8</v>
      </c>
      <c r="L33" s="412"/>
    </row>
    <row r="34" spans="2:12" x14ac:dyDescent="0.2">
      <c r="B34" s="23"/>
      <c r="C34" s="12"/>
      <c r="D34" s="12"/>
      <c r="E34" s="12"/>
      <c r="F34" s="12"/>
      <c r="G34" s="12"/>
      <c r="H34" s="12"/>
      <c r="I34" s="13"/>
      <c r="J34" s="13"/>
      <c r="K34" s="13"/>
      <c r="L34" s="24"/>
    </row>
    <row r="35" spans="2:12" x14ac:dyDescent="0.2">
      <c r="B35" s="23"/>
      <c r="C35" s="12"/>
      <c r="D35" s="12"/>
      <c r="E35" s="12"/>
      <c r="F35" s="12"/>
      <c r="G35" s="12"/>
      <c r="H35" s="12"/>
      <c r="I35" s="13"/>
      <c r="J35" s="13"/>
      <c r="K35" s="13"/>
      <c r="L35" s="24"/>
    </row>
    <row r="36" spans="2:12" x14ac:dyDescent="0.2">
      <c r="B36" s="23"/>
      <c r="C36" s="12"/>
      <c r="D36" s="12"/>
      <c r="E36" s="12"/>
      <c r="F36" s="12"/>
      <c r="G36" s="12"/>
      <c r="H36" s="12"/>
      <c r="I36" s="13"/>
      <c r="J36" s="13"/>
      <c r="K36" s="13"/>
      <c r="L36" s="24"/>
    </row>
    <row r="37" spans="2:12" x14ac:dyDescent="0.2">
      <c r="B37" s="23"/>
      <c r="C37" s="12"/>
      <c r="D37" s="12"/>
      <c r="E37" s="12"/>
      <c r="F37" s="12"/>
      <c r="G37" s="12"/>
      <c r="H37" s="12"/>
      <c r="I37" s="13"/>
      <c r="J37" s="13"/>
      <c r="K37" s="13"/>
      <c r="L37" s="24"/>
    </row>
    <row r="38" spans="2:12" x14ac:dyDescent="0.2">
      <c r="B38" s="23"/>
      <c r="C38" s="12"/>
      <c r="D38" s="12"/>
      <c r="E38" s="12"/>
      <c r="F38" s="12"/>
      <c r="G38" s="12"/>
      <c r="H38" s="12"/>
      <c r="I38" s="13"/>
      <c r="J38" s="13"/>
      <c r="K38" s="13"/>
      <c r="L38" s="24"/>
    </row>
    <row r="39" spans="2:12" x14ac:dyDescent="0.2">
      <c r="B39" s="23"/>
      <c r="C39" s="12"/>
      <c r="D39" s="12"/>
      <c r="E39" s="12"/>
      <c r="F39" s="12"/>
      <c r="G39" s="12"/>
      <c r="H39" s="12"/>
      <c r="I39" s="13"/>
      <c r="J39" s="13"/>
      <c r="K39" s="13"/>
      <c r="L39" s="24"/>
    </row>
    <row r="40" spans="2:12" x14ac:dyDescent="0.2">
      <c r="B40" s="23"/>
      <c r="C40" s="12"/>
      <c r="D40" s="12"/>
      <c r="E40" s="12"/>
      <c r="F40" s="12"/>
      <c r="G40" s="12"/>
      <c r="H40" s="12"/>
      <c r="I40" s="13"/>
      <c r="J40" s="13"/>
      <c r="K40" s="13"/>
      <c r="L40" s="24"/>
    </row>
    <row r="41" spans="2:12" x14ac:dyDescent="0.2">
      <c r="B41" s="23"/>
      <c r="C41" s="12"/>
      <c r="D41" s="12"/>
      <c r="E41" s="12"/>
      <c r="F41" s="12"/>
      <c r="G41" s="12"/>
      <c r="H41" s="12"/>
      <c r="I41" s="13"/>
      <c r="J41" s="13"/>
      <c r="K41" s="13"/>
      <c r="L41" s="24"/>
    </row>
    <row r="42" spans="2:12" x14ac:dyDescent="0.2">
      <c r="B42" s="23"/>
      <c r="C42" s="12"/>
      <c r="D42" s="12"/>
      <c r="E42" s="12"/>
      <c r="F42" s="12"/>
      <c r="G42" s="12"/>
      <c r="H42" s="12"/>
      <c r="I42" s="13"/>
      <c r="J42" s="13"/>
      <c r="K42" s="13"/>
      <c r="L42" s="24"/>
    </row>
    <row r="43" spans="2:12" x14ac:dyDescent="0.2">
      <c r="B43" s="23"/>
      <c r="C43" s="12"/>
      <c r="D43" s="12"/>
      <c r="E43" s="12"/>
      <c r="F43" s="12"/>
      <c r="G43" s="12"/>
      <c r="H43" s="12"/>
      <c r="I43" s="13"/>
      <c r="J43" s="13"/>
      <c r="K43" s="13"/>
      <c r="L43" s="24"/>
    </row>
    <row r="44" spans="2:12" x14ac:dyDescent="0.2">
      <c r="B44" s="23"/>
      <c r="C44" s="12"/>
      <c r="D44" s="12"/>
      <c r="E44" s="12"/>
      <c r="F44" s="12"/>
      <c r="G44" s="12"/>
      <c r="H44" s="12"/>
      <c r="I44" s="13"/>
      <c r="J44" s="13"/>
      <c r="K44" s="13"/>
      <c r="L44" s="24"/>
    </row>
    <row r="45" spans="2:12" x14ac:dyDescent="0.2">
      <c r="B45" s="23"/>
      <c r="C45" s="12"/>
      <c r="D45" s="12"/>
      <c r="E45" s="12"/>
      <c r="F45" s="12"/>
      <c r="G45" s="12"/>
      <c r="H45" s="12"/>
      <c r="I45" s="13"/>
      <c r="J45" s="13"/>
      <c r="K45" s="13"/>
      <c r="L45" s="24"/>
    </row>
    <row r="46" spans="2:12" x14ac:dyDescent="0.2">
      <c r="B46" s="23"/>
      <c r="C46" s="12"/>
      <c r="D46" s="12"/>
      <c r="E46" s="12"/>
      <c r="F46" s="12"/>
      <c r="G46" s="12"/>
      <c r="H46" s="12"/>
      <c r="I46" s="13"/>
      <c r="J46" s="13"/>
      <c r="K46" s="13"/>
      <c r="L46" s="24"/>
    </row>
    <row r="47" spans="2:12" x14ac:dyDescent="0.2">
      <c r="B47" s="23"/>
      <c r="C47" s="12"/>
      <c r="D47" s="12"/>
      <c r="E47" s="12"/>
      <c r="F47" s="12"/>
      <c r="G47" s="12"/>
      <c r="H47" s="12"/>
      <c r="I47" s="13"/>
      <c r="J47" s="13"/>
      <c r="K47" s="13"/>
      <c r="L47" s="24"/>
    </row>
    <row r="48" spans="2:12" x14ac:dyDescent="0.2">
      <c r="B48" s="23"/>
      <c r="C48" s="12"/>
      <c r="D48" s="12"/>
      <c r="E48" s="12"/>
      <c r="F48" s="12"/>
      <c r="G48" s="12"/>
      <c r="H48" s="12"/>
      <c r="I48" s="13"/>
      <c r="J48" s="13"/>
      <c r="K48" s="13"/>
      <c r="L48" s="24"/>
    </row>
    <row r="49" spans="1:17" x14ac:dyDescent="0.2">
      <c r="B49" s="23"/>
      <c r="C49" s="12"/>
      <c r="D49" s="12"/>
      <c r="E49" s="12"/>
      <c r="F49" s="12"/>
      <c r="G49" s="12"/>
      <c r="H49" s="12"/>
      <c r="I49" s="13"/>
      <c r="J49" s="13"/>
      <c r="K49" s="13"/>
      <c r="L49" s="24"/>
    </row>
    <row r="50" spans="1:17" x14ac:dyDescent="0.2">
      <c r="B50" s="23"/>
      <c r="C50" s="12"/>
      <c r="D50" s="12"/>
      <c r="E50" s="12"/>
      <c r="F50" s="12"/>
      <c r="G50" s="12"/>
      <c r="H50" s="12"/>
      <c r="I50" s="13"/>
      <c r="J50" s="13"/>
      <c r="K50" s="13"/>
      <c r="L50" s="24"/>
    </row>
    <row r="51" spans="1:17" x14ac:dyDescent="0.2">
      <c r="B51" s="23"/>
      <c r="C51" s="12"/>
      <c r="D51" s="12"/>
      <c r="E51" s="12"/>
      <c r="F51" s="12"/>
      <c r="G51" s="12"/>
      <c r="H51" s="12"/>
      <c r="I51" s="13"/>
      <c r="J51" s="13"/>
      <c r="K51" s="13"/>
      <c r="L51" s="24"/>
    </row>
    <row r="52" spans="1:17" x14ac:dyDescent="0.2">
      <c r="B52" s="23"/>
      <c r="C52" s="12"/>
      <c r="D52" s="12"/>
      <c r="E52" s="12"/>
      <c r="F52" s="12"/>
      <c r="G52" s="12"/>
      <c r="H52" s="12"/>
      <c r="I52" s="13"/>
      <c r="J52" s="13"/>
      <c r="K52" s="13"/>
      <c r="L52" s="24"/>
    </row>
    <row r="53" spans="1:17" s="1" customFormat="1" ht="13.5" thickBot="1" x14ac:dyDescent="0.25">
      <c r="B53" s="25"/>
      <c r="C53" s="26"/>
      <c r="D53" s="26"/>
      <c r="E53" s="26"/>
      <c r="F53" s="26"/>
      <c r="G53" s="26"/>
      <c r="H53" s="26"/>
      <c r="I53" s="26"/>
      <c r="J53" s="26"/>
      <c r="K53" s="26"/>
      <c r="L53" s="27"/>
      <c r="M53" s="2"/>
      <c r="N53" s="2"/>
      <c r="O53" s="2"/>
      <c r="P53" s="2"/>
      <c r="Q53" s="2"/>
    </row>
    <row r="54" spans="1:17" ht="6.75" customHeight="1" thickBot="1" x14ac:dyDescent="0.25">
      <c r="B54" s="5"/>
      <c r="C54" s="2"/>
      <c r="D54" s="2"/>
      <c r="E54" s="2"/>
      <c r="F54" s="2"/>
      <c r="G54" s="2"/>
      <c r="H54" s="2"/>
      <c r="I54" s="2"/>
      <c r="J54" s="2"/>
      <c r="K54" s="2"/>
      <c r="L54" s="28"/>
    </row>
    <row r="55" spans="1:17" s="20" customFormat="1" x14ac:dyDescent="0.2">
      <c r="A55" s="16"/>
      <c r="B55" s="79" t="s">
        <v>2</v>
      </c>
      <c r="C55" s="407" t="s">
        <v>3</v>
      </c>
      <c r="D55" s="407"/>
      <c r="E55" s="407"/>
      <c r="F55" s="407"/>
      <c r="G55" s="407"/>
      <c r="H55" s="407"/>
      <c r="I55" s="407"/>
      <c r="J55" s="29" t="s">
        <v>29</v>
      </c>
      <c r="K55" s="29" t="s">
        <v>30</v>
      </c>
      <c r="L55" s="30" t="s">
        <v>6</v>
      </c>
      <c r="M55" s="18"/>
      <c r="N55" s="19"/>
      <c r="O55" s="19"/>
      <c r="P55" s="19"/>
      <c r="Q55" s="19"/>
    </row>
    <row r="56" spans="1:17" x14ac:dyDescent="0.2">
      <c r="B56" s="114"/>
      <c r="C56" s="408"/>
      <c r="D56" s="408"/>
      <c r="E56" s="408"/>
      <c r="F56" s="408"/>
      <c r="G56" s="408"/>
      <c r="H56" s="408"/>
      <c r="I56" s="408"/>
      <c r="J56" s="115" t="s">
        <v>175</v>
      </c>
      <c r="K56" s="115" t="s">
        <v>176</v>
      </c>
      <c r="L56" s="116">
        <v>45044</v>
      </c>
    </row>
    <row r="57" spans="1:17" x14ac:dyDescent="0.2">
      <c r="B57" s="114"/>
      <c r="C57" s="408"/>
      <c r="D57" s="408"/>
      <c r="E57" s="408"/>
      <c r="F57" s="408"/>
      <c r="G57" s="408"/>
      <c r="H57" s="408"/>
      <c r="I57" s="408"/>
      <c r="J57" s="115"/>
      <c r="K57" s="115"/>
      <c r="L57" s="116"/>
    </row>
    <row r="58" spans="1:17" ht="6.75" customHeight="1" thickBot="1" x14ac:dyDescent="0.25">
      <c r="B58" s="423"/>
      <c r="C58" s="424"/>
      <c r="D58" s="424"/>
      <c r="E58" s="424"/>
      <c r="F58" s="424"/>
      <c r="G58" s="424"/>
      <c r="H58" s="424"/>
      <c r="I58" s="424"/>
      <c r="J58" s="424"/>
      <c r="K58" s="424"/>
      <c r="L58" s="425"/>
    </row>
    <row r="59" spans="1:17" x14ac:dyDescent="0.2">
      <c r="B59" s="31" t="s">
        <v>31</v>
      </c>
      <c r="C59" s="100"/>
      <c r="D59" s="100"/>
      <c r="E59" s="100"/>
      <c r="F59" s="100"/>
      <c r="G59" s="100"/>
      <c r="H59" s="100"/>
      <c r="I59" s="100"/>
      <c r="J59" s="100"/>
      <c r="K59" s="100"/>
      <c r="L59" s="21"/>
    </row>
    <row r="60" spans="1:17" x14ac:dyDescent="0.2">
      <c r="B60" s="413" t="s">
        <v>61</v>
      </c>
      <c r="C60" s="414"/>
      <c r="D60" s="414"/>
      <c r="E60" s="414"/>
      <c r="F60" s="414"/>
      <c r="G60" s="414"/>
      <c r="H60" s="414"/>
      <c r="I60" s="414"/>
      <c r="J60" s="414"/>
      <c r="K60" s="414"/>
      <c r="L60" s="415"/>
    </row>
    <row r="61" spans="1:17" x14ac:dyDescent="0.2">
      <c r="B61" s="413"/>
      <c r="C61" s="414"/>
      <c r="D61" s="414"/>
      <c r="E61" s="414"/>
      <c r="F61" s="414"/>
      <c r="G61" s="414"/>
      <c r="H61" s="414"/>
      <c r="I61" s="414"/>
      <c r="J61" s="414"/>
      <c r="K61" s="414"/>
      <c r="L61" s="415"/>
    </row>
    <row r="62" spans="1:17" x14ac:dyDescent="0.2">
      <c r="B62" s="413"/>
      <c r="C62" s="414"/>
      <c r="D62" s="414"/>
      <c r="E62" s="414"/>
      <c r="F62" s="414"/>
      <c r="G62" s="414"/>
      <c r="H62" s="414"/>
      <c r="I62" s="414"/>
      <c r="J62" s="414"/>
      <c r="K62" s="414"/>
      <c r="L62" s="415"/>
    </row>
    <row r="63" spans="1:17" x14ac:dyDescent="0.2">
      <c r="B63" s="413"/>
      <c r="C63" s="414"/>
      <c r="D63" s="414"/>
      <c r="E63" s="414"/>
      <c r="F63" s="414"/>
      <c r="G63" s="414"/>
      <c r="H63" s="414"/>
      <c r="I63" s="414"/>
      <c r="J63" s="414"/>
      <c r="K63" s="414"/>
      <c r="L63" s="415"/>
    </row>
    <row r="64" spans="1:17" ht="13.5" thickBot="1" x14ac:dyDescent="0.25">
      <c r="B64" s="416"/>
      <c r="C64" s="417"/>
      <c r="D64" s="417"/>
      <c r="E64" s="417"/>
      <c r="F64" s="417"/>
      <c r="G64" s="417"/>
      <c r="H64" s="417"/>
      <c r="I64" s="417"/>
      <c r="J64" s="417"/>
      <c r="K64" s="417"/>
      <c r="L64" s="418"/>
    </row>
  </sheetData>
  <sheetProtection selectLockedCells="1"/>
  <mergeCells count="114">
    <mergeCell ref="B14:L14"/>
    <mergeCell ref="B15:D16"/>
    <mergeCell ref="B58:L58"/>
    <mergeCell ref="B3:L5"/>
    <mergeCell ref="B7:D7"/>
    <mergeCell ref="B11:D11"/>
    <mergeCell ref="B13:D13"/>
    <mergeCell ref="E11:L11"/>
    <mergeCell ref="E7:L7"/>
    <mergeCell ref="E13:H13"/>
    <mergeCell ref="I13:L13"/>
    <mergeCell ref="B12:L12"/>
    <mergeCell ref="E16:H16"/>
    <mergeCell ref="I16:L16"/>
    <mergeCell ref="C17:D17"/>
    <mergeCell ref="E17:F17"/>
    <mergeCell ref="G17:H17"/>
    <mergeCell ref="I17:J17"/>
    <mergeCell ref="K17:L17"/>
    <mergeCell ref="B22:B25"/>
    <mergeCell ref="C22:D22"/>
    <mergeCell ref="E22:F22"/>
    <mergeCell ref="G22:H22"/>
    <mergeCell ref="B18:B21"/>
    <mergeCell ref="C18:D18"/>
    <mergeCell ref="E18:F18"/>
    <mergeCell ref="G18:H18"/>
    <mergeCell ref="I18:J18"/>
    <mergeCell ref="K18:L18"/>
    <mergeCell ref="C19:D19"/>
    <mergeCell ref="E19:F19"/>
    <mergeCell ref="G19:H19"/>
    <mergeCell ref="I19:J19"/>
    <mergeCell ref="K19:L19"/>
    <mergeCell ref="C20:D20"/>
    <mergeCell ref="E20:F20"/>
    <mergeCell ref="G20:H20"/>
    <mergeCell ref="I20:J20"/>
    <mergeCell ref="K20:L20"/>
    <mergeCell ref="C23:D23"/>
    <mergeCell ref="E23:F23"/>
    <mergeCell ref="G23:H23"/>
    <mergeCell ref="I23:J23"/>
    <mergeCell ref="K23:L23"/>
    <mergeCell ref="C21:D21"/>
    <mergeCell ref="E21:F21"/>
    <mergeCell ref="G21:H21"/>
    <mergeCell ref="I21:J21"/>
    <mergeCell ref="K21:L21"/>
    <mergeCell ref="I22:J22"/>
    <mergeCell ref="K22:L22"/>
    <mergeCell ref="K28:L28"/>
    <mergeCell ref="C27:D27"/>
    <mergeCell ref="E27:F27"/>
    <mergeCell ref="G27:H27"/>
    <mergeCell ref="I27:J27"/>
    <mergeCell ref="C24:D24"/>
    <mergeCell ref="E24:F24"/>
    <mergeCell ref="G24:H24"/>
    <mergeCell ref="I24:J24"/>
    <mergeCell ref="K24:L24"/>
    <mergeCell ref="C25:D25"/>
    <mergeCell ref="E25:F25"/>
    <mergeCell ref="G25:H25"/>
    <mergeCell ref="I25:J25"/>
    <mergeCell ref="K25:L25"/>
    <mergeCell ref="C57:I57"/>
    <mergeCell ref="E29:F29"/>
    <mergeCell ref="G29:H29"/>
    <mergeCell ref="I29:J29"/>
    <mergeCell ref="B60:L64"/>
    <mergeCell ref="C32:D32"/>
    <mergeCell ref="E32:F32"/>
    <mergeCell ref="G32:H32"/>
    <mergeCell ref="I32:J32"/>
    <mergeCell ref="K32:L32"/>
    <mergeCell ref="C33:D33"/>
    <mergeCell ref="E33:F33"/>
    <mergeCell ref="G33:H33"/>
    <mergeCell ref="I33:J33"/>
    <mergeCell ref="K33:L33"/>
    <mergeCell ref="K30:L30"/>
    <mergeCell ref="C31:D31"/>
    <mergeCell ref="E31:F31"/>
    <mergeCell ref="G31:H31"/>
    <mergeCell ref="I31:J31"/>
    <mergeCell ref="K31:L31"/>
    <mergeCell ref="C29:D29"/>
    <mergeCell ref="K29:L29"/>
    <mergeCell ref="B30:B33"/>
    <mergeCell ref="N13:R13"/>
    <mergeCell ref="N7:AC7"/>
    <mergeCell ref="N9:AC9"/>
    <mergeCell ref="N11:AC11"/>
    <mergeCell ref="P5:U5"/>
    <mergeCell ref="B9:D9"/>
    <mergeCell ref="E9:L9"/>
    <mergeCell ref="C55:I55"/>
    <mergeCell ref="C56:I56"/>
    <mergeCell ref="C30:D30"/>
    <mergeCell ref="E30:F30"/>
    <mergeCell ref="G30:H30"/>
    <mergeCell ref="I30:J30"/>
    <mergeCell ref="B26:B29"/>
    <mergeCell ref="C26:D26"/>
    <mergeCell ref="E26:F26"/>
    <mergeCell ref="G26:H26"/>
    <mergeCell ref="I26:J26"/>
    <mergeCell ref="K26:L26"/>
    <mergeCell ref="K27:L27"/>
    <mergeCell ref="C28:D28"/>
    <mergeCell ref="E28:F28"/>
    <mergeCell ref="G28:H28"/>
    <mergeCell ref="I28:J28"/>
  </mergeCells>
  <printOptions horizontalCentered="1" verticalCentered="1"/>
  <pageMargins left="0" right="0" top="0" bottom="0" header="0" footer="0"/>
  <pageSetup paperSize="9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52"/>
  <sheetViews>
    <sheetView topLeftCell="A19" zoomScaleNormal="100" zoomScaleSheetLayoutView="100" workbookViewId="0">
      <selection activeCell="F14" sqref="F14"/>
    </sheetView>
  </sheetViews>
  <sheetFormatPr defaultColWidth="9.140625" defaultRowHeight="12.75" x14ac:dyDescent="0.2"/>
  <cols>
    <col min="1" max="1" width="2.28515625" style="1" customWidth="1"/>
    <col min="2" max="2" width="9.7109375" style="9" customWidth="1"/>
    <col min="3" max="4" width="23.42578125" style="9" customWidth="1"/>
    <col min="5" max="6" width="19.85546875" style="9" customWidth="1"/>
    <col min="7" max="8" width="19" style="9" customWidth="1"/>
    <col min="9" max="9" width="2.28515625" style="2" customWidth="1"/>
    <col min="10" max="10" width="9.140625" style="9"/>
    <col min="11" max="11" width="11.85546875" style="9" customWidth="1"/>
    <col min="12" max="13" width="9.140625" style="9"/>
    <col min="14" max="16384" width="9.140625" style="10"/>
  </cols>
  <sheetData>
    <row r="1" spans="1:17" s="1" customFormat="1" x14ac:dyDescent="0.2">
      <c r="B1" s="2"/>
      <c r="C1" s="2"/>
      <c r="D1" s="2"/>
      <c r="E1" s="2"/>
      <c r="F1" s="2"/>
      <c r="G1" s="2"/>
      <c r="H1" s="2"/>
      <c r="I1" s="2"/>
      <c r="J1" s="9"/>
      <c r="K1" s="2"/>
      <c r="L1" s="2"/>
      <c r="M1" s="2"/>
    </row>
    <row r="2" spans="1:17" s="3" customFormat="1" x14ac:dyDescent="0.25">
      <c r="J2" s="133"/>
    </row>
    <row r="3" spans="1:17" s="3" customFormat="1" ht="15.75" customHeight="1" x14ac:dyDescent="0.25">
      <c r="B3" s="323" t="s">
        <v>88</v>
      </c>
      <c r="C3" s="323"/>
      <c r="D3" s="323"/>
      <c r="E3" s="323"/>
      <c r="F3" s="323"/>
      <c r="G3" s="323"/>
      <c r="H3" s="323"/>
      <c r="J3" s="133"/>
    </row>
    <row r="4" spans="1:17" s="3" customFormat="1" ht="15" customHeight="1" x14ac:dyDescent="0.25">
      <c r="B4" s="323"/>
      <c r="C4" s="323"/>
      <c r="D4" s="323"/>
      <c r="E4" s="323"/>
      <c r="F4" s="323"/>
      <c r="G4" s="323"/>
      <c r="H4" s="323"/>
      <c r="J4" s="133"/>
    </row>
    <row r="5" spans="1:17" s="3" customFormat="1" ht="15" customHeight="1" thickBot="1" x14ac:dyDescent="0.3">
      <c r="B5" s="323"/>
      <c r="C5" s="323"/>
      <c r="D5" s="323"/>
      <c r="E5" s="323"/>
      <c r="F5" s="323"/>
      <c r="G5" s="323"/>
      <c r="H5" s="323"/>
      <c r="J5" s="160"/>
      <c r="K5" s="136"/>
      <c r="L5" s="136"/>
      <c r="M5" s="136"/>
      <c r="N5" s="136"/>
      <c r="O5" s="136"/>
      <c r="P5" s="136"/>
      <c r="Q5" s="136"/>
    </row>
    <row r="6" spans="1:17" s="3" customFormat="1" ht="15" customHeight="1" thickBot="1" x14ac:dyDescent="0.3">
      <c r="B6" s="95"/>
      <c r="C6" s="95"/>
      <c r="D6" s="95"/>
      <c r="E6" s="95"/>
      <c r="F6" s="95"/>
      <c r="G6" s="95"/>
      <c r="H6" s="95"/>
      <c r="J6" s="143" t="s">
        <v>126</v>
      </c>
      <c r="K6" s="136"/>
      <c r="L6" s="192" t="s">
        <v>127</v>
      </c>
      <c r="M6" s="193"/>
      <c r="N6" s="193"/>
      <c r="O6" s="193"/>
      <c r="P6" s="193"/>
      <c r="Q6" s="194"/>
    </row>
    <row r="7" spans="1:17" s="3" customFormat="1" ht="15" customHeight="1" x14ac:dyDescent="0.25">
      <c r="B7" s="42" t="s">
        <v>7</v>
      </c>
      <c r="C7" s="43"/>
      <c r="D7" s="428" t="str">
        <f>'Final Account Report'!E8</f>
        <v>R2 - Galway Road - Dublin</v>
      </c>
      <c r="E7" s="428"/>
      <c r="F7" s="428"/>
      <c r="G7" s="428"/>
      <c r="H7" s="429"/>
      <c r="J7" s="160"/>
      <c r="K7" s="136"/>
      <c r="L7" s="136"/>
      <c r="M7" s="136"/>
      <c r="N7" s="136"/>
      <c r="O7" s="136"/>
      <c r="P7" s="136"/>
      <c r="Q7" s="136"/>
    </row>
    <row r="8" spans="1:17" s="3" customFormat="1" ht="6.75" customHeight="1" x14ac:dyDescent="0.25">
      <c r="B8" s="97"/>
      <c r="C8" s="93"/>
      <c r="D8" s="93"/>
      <c r="E8" s="93"/>
      <c r="F8" s="93"/>
      <c r="G8" s="93"/>
      <c r="H8" s="94"/>
      <c r="J8" s="160"/>
      <c r="K8" s="136"/>
      <c r="L8" s="136"/>
      <c r="M8" s="136"/>
      <c r="N8" s="136"/>
      <c r="O8" s="136"/>
      <c r="P8" s="136"/>
      <c r="Q8" s="136"/>
    </row>
    <row r="9" spans="1:17" s="3" customFormat="1" x14ac:dyDescent="0.25">
      <c r="B9" s="310" t="s">
        <v>76</v>
      </c>
      <c r="C9" s="311"/>
      <c r="D9" s="441" t="str">
        <f>'Final Account Report'!E10</f>
        <v>DLD/22/001 5G</v>
      </c>
      <c r="E9" s="441"/>
      <c r="F9" s="441"/>
      <c r="G9" s="441"/>
      <c r="H9" s="442"/>
      <c r="I9" s="41"/>
      <c r="J9" s="161"/>
      <c r="K9" s="136"/>
      <c r="L9" s="136"/>
      <c r="M9" s="136"/>
      <c r="N9" s="136"/>
      <c r="O9" s="136"/>
      <c r="P9" s="136"/>
      <c r="Q9" s="136"/>
    </row>
    <row r="10" spans="1:17" s="3" customFormat="1" ht="6.75" customHeight="1" thickBot="1" x14ac:dyDescent="0.3">
      <c r="B10" s="339"/>
      <c r="C10" s="340"/>
      <c r="D10" s="340"/>
      <c r="E10" s="340"/>
      <c r="F10" s="340"/>
      <c r="G10" s="340"/>
      <c r="H10" s="455"/>
      <c r="J10" s="160"/>
      <c r="K10" s="136"/>
      <c r="L10" s="136"/>
      <c r="M10" s="136"/>
      <c r="N10" s="136"/>
      <c r="O10" s="136"/>
      <c r="P10" s="136"/>
      <c r="Q10" s="136"/>
    </row>
    <row r="11" spans="1:17" s="1" customFormat="1" ht="15" customHeight="1" x14ac:dyDescent="0.2">
      <c r="B11" s="456" t="s">
        <v>78</v>
      </c>
      <c r="C11" s="457"/>
      <c r="D11" s="457"/>
      <c r="E11" s="457"/>
      <c r="F11" s="457"/>
      <c r="G11" s="457"/>
      <c r="H11" s="457"/>
      <c r="I11" s="40"/>
      <c r="J11" s="144"/>
      <c r="K11" s="146"/>
      <c r="L11" s="146"/>
      <c r="M11" s="146"/>
      <c r="N11" s="147"/>
      <c r="O11" s="147"/>
      <c r="P11" s="147"/>
      <c r="Q11" s="147"/>
    </row>
    <row r="12" spans="1:17" s="16" customFormat="1" x14ac:dyDescent="0.2">
      <c r="B12" s="453" t="s">
        <v>33</v>
      </c>
      <c r="C12" s="458" t="s">
        <v>34</v>
      </c>
      <c r="D12" s="459"/>
      <c r="E12" s="459" t="s">
        <v>82</v>
      </c>
      <c r="F12" s="458" t="s">
        <v>58</v>
      </c>
      <c r="G12" s="462" t="s">
        <v>77</v>
      </c>
      <c r="H12" s="463"/>
      <c r="I12" s="32"/>
      <c r="J12" s="162"/>
      <c r="K12" s="163"/>
      <c r="L12" s="163"/>
      <c r="M12" s="163"/>
      <c r="N12" s="164"/>
      <c r="O12" s="164"/>
      <c r="P12" s="164"/>
      <c r="Q12" s="164"/>
    </row>
    <row r="13" spans="1:17" s="8" customFormat="1" x14ac:dyDescent="0.2">
      <c r="A13" s="6"/>
      <c r="B13" s="454"/>
      <c r="C13" s="460"/>
      <c r="D13" s="461"/>
      <c r="E13" s="461"/>
      <c r="F13" s="460"/>
      <c r="G13" s="33" t="s">
        <v>35</v>
      </c>
      <c r="H13" s="105" t="s">
        <v>12</v>
      </c>
      <c r="I13" s="7"/>
      <c r="J13" s="148"/>
      <c r="K13" s="148"/>
      <c r="L13" s="148"/>
      <c r="M13" s="148"/>
      <c r="N13" s="148"/>
      <c r="O13" s="148"/>
      <c r="P13" s="148"/>
      <c r="Q13" s="148"/>
    </row>
    <row r="14" spans="1:17" ht="15" customHeight="1" x14ac:dyDescent="0.2">
      <c r="B14" s="34">
        <v>1</v>
      </c>
      <c r="C14" s="446" t="s">
        <v>8</v>
      </c>
      <c r="D14" s="447"/>
      <c r="E14" s="117">
        <v>198200</v>
      </c>
      <c r="F14" s="110">
        <f>SUM('Final Account Report'!K46:L46)</f>
        <v>229700</v>
      </c>
      <c r="G14" s="106">
        <f t="shared" ref="G14:G23" si="0">E14-F14</f>
        <v>-31500</v>
      </c>
      <c r="H14" s="107">
        <f t="shared" ref="H14:H25" si="1">IF(E14,G14/E14,0)</f>
        <v>-0.15893037336024218</v>
      </c>
      <c r="I14" s="5"/>
      <c r="J14" s="145" t="s">
        <v>170</v>
      </c>
      <c r="K14" s="144"/>
      <c r="L14" s="144"/>
      <c r="M14" s="144"/>
      <c r="N14" s="137"/>
      <c r="O14" s="137"/>
      <c r="P14" s="137"/>
      <c r="Q14" s="137"/>
    </row>
    <row r="15" spans="1:17" ht="15" customHeight="1" x14ac:dyDescent="0.2">
      <c r="B15" s="34">
        <v>2</v>
      </c>
      <c r="C15" s="446" t="s">
        <v>38</v>
      </c>
      <c r="D15" s="447"/>
      <c r="E15" s="117">
        <v>72100</v>
      </c>
      <c r="F15" s="110">
        <f>SUM('Final Account Report'!K56:L56)</f>
        <v>72100</v>
      </c>
      <c r="G15" s="106">
        <f t="shared" si="0"/>
        <v>0</v>
      </c>
      <c r="H15" s="107">
        <f t="shared" si="1"/>
        <v>0</v>
      </c>
      <c r="I15" s="5"/>
      <c r="J15" s="145" t="s">
        <v>170</v>
      </c>
      <c r="K15" s="144"/>
      <c r="L15" s="144"/>
      <c r="M15" s="144"/>
      <c r="N15" s="137"/>
      <c r="O15" s="137"/>
      <c r="P15" s="137"/>
      <c r="Q15" s="137"/>
    </row>
    <row r="16" spans="1:17" ht="15" customHeight="1" x14ac:dyDescent="0.2">
      <c r="B16" s="34">
        <v>3</v>
      </c>
      <c r="C16" s="446" t="s">
        <v>65</v>
      </c>
      <c r="D16" s="447"/>
      <c r="E16" s="117"/>
      <c r="F16" s="110">
        <f>SUM('Final Account Report'!K59:L59)</f>
        <v>0</v>
      </c>
      <c r="G16" s="106">
        <f t="shared" si="0"/>
        <v>0</v>
      </c>
      <c r="H16" s="107">
        <f t="shared" si="1"/>
        <v>0</v>
      </c>
      <c r="I16" s="5"/>
      <c r="J16" s="145" t="s">
        <v>170</v>
      </c>
      <c r="K16" s="144"/>
      <c r="L16" s="144"/>
      <c r="M16" s="144"/>
      <c r="N16" s="137"/>
      <c r="O16" s="137"/>
      <c r="P16" s="137"/>
      <c r="Q16" s="137"/>
    </row>
    <row r="17" spans="1:17" ht="15" customHeight="1" x14ac:dyDescent="0.2">
      <c r="B17" s="34">
        <v>4</v>
      </c>
      <c r="C17" s="446" t="s">
        <v>13</v>
      </c>
      <c r="D17" s="447"/>
      <c r="E17" s="117">
        <v>47750</v>
      </c>
      <c r="F17" s="110">
        <f>SUM('Final Account Report'!K63:L63)</f>
        <v>47750</v>
      </c>
      <c r="G17" s="106">
        <f t="shared" si="0"/>
        <v>0</v>
      </c>
      <c r="H17" s="107">
        <f t="shared" si="1"/>
        <v>0</v>
      </c>
      <c r="I17" s="5"/>
      <c r="J17" s="145" t="s">
        <v>170</v>
      </c>
      <c r="K17" s="144"/>
      <c r="L17" s="144"/>
      <c r="M17" s="144"/>
      <c r="N17" s="137"/>
      <c r="O17" s="137"/>
      <c r="P17" s="137"/>
      <c r="Q17" s="137"/>
    </row>
    <row r="18" spans="1:17" ht="15" customHeight="1" x14ac:dyDescent="0.2">
      <c r="B18" s="34">
        <v>5</v>
      </c>
      <c r="C18" s="446" t="s">
        <v>17</v>
      </c>
      <c r="D18" s="447"/>
      <c r="E18" s="117">
        <v>41478.65</v>
      </c>
      <c r="F18" s="110">
        <v>0</v>
      </c>
      <c r="G18" s="106">
        <f t="shared" si="0"/>
        <v>41478.65</v>
      </c>
      <c r="H18" s="107">
        <f t="shared" si="1"/>
        <v>1</v>
      </c>
      <c r="I18" s="5"/>
      <c r="J18" s="145" t="s">
        <v>170</v>
      </c>
      <c r="K18" s="144"/>
      <c r="L18" s="144"/>
      <c r="M18" s="144"/>
      <c r="N18" s="137"/>
      <c r="O18" s="137"/>
      <c r="P18" s="137"/>
      <c r="Q18" s="137"/>
    </row>
    <row r="19" spans="1:17" ht="15" customHeight="1" x14ac:dyDescent="0.2">
      <c r="B19" s="34">
        <v>6</v>
      </c>
      <c r="C19" s="446" t="s">
        <v>67</v>
      </c>
      <c r="D19" s="447"/>
      <c r="E19" s="117">
        <v>19820</v>
      </c>
      <c r="F19" s="110">
        <v>0</v>
      </c>
      <c r="G19" s="106">
        <f t="shared" si="0"/>
        <v>19820</v>
      </c>
      <c r="H19" s="107">
        <f t="shared" si="1"/>
        <v>1</v>
      </c>
      <c r="I19" s="5"/>
      <c r="J19" s="145" t="s">
        <v>170</v>
      </c>
      <c r="K19" s="144"/>
      <c r="L19" s="144"/>
      <c r="M19" s="144"/>
      <c r="N19" s="137"/>
      <c r="O19" s="137"/>
      <c r="P19" s="137"/>
      <c r="Q19" s="137"/>
    </row>
    <row r="20" spans="1:17" ht="15" customHeight="1" x14ac:dyDescent="0.2">
      <c r="B20" s="34">
        <v>7</v>
      </c>
      <c r="C20" s="446" t="s">
        <v>79</v>
      </c>
      <c r="D20" s="447"/>
      <c r="E20" s="117"/>
      <c r="F20" s="110">
        <f>SUM('Final Account Report'!K68:L68)</f>
        <v>15000</v>
      </c>
      <c r="G20" s="106">
        <f t="shared" ref="G20" si="2">E20-F20</f>
        <v>-15000</v>
      </c>
      <c r="H20" s="107">
        <f t="shared" si="1"/>
        <v>0</v>
      </c>
      <c r="I20" s="5"/>
      <c r="J20" s="145" t="s">
        <v>170</v>
      </c>
      <c r="K20" s="144"/>
      <c r="L20" s="144"/>
      <c r="M20" s="144"/>
      <c r="N20" s="137"/>
      <c r="O20" s="137"/>
      <c r="P20" s="137"/>
      <c r="Q20" s="137"/>
    </row>
    <row r="21" spans="1:17" ht="15" customHeight="1" x14ac:dyDescent="0.2">
      <c r="B21" s="155">
        <v>8</v>
      </c>
      <c r="C21" s="444" t="s">
        <v>50</v>
      </c>
      <c r="D21" s="445"/>
      <c r="E21" s="159">
        <f>SUM(E14:E20)</f>
        <v>379348.65</v>
      </c>
      <c r="F21" s="156">
        <f>SUM('Final Account Report'!K70:L70)</f>
        <v>364550</v>
      </c>
      <c r="G21" s="157">
        <f t="shared" si="0"/>
        <v>14798.650000000023</v>
      </c>
      <c r="H21" s="158">
        <f t="shared" si="1"/>
        <v>3.9010683180235442E-2</v>
      </c>
      <c r="I21" s="5"/>
      <c r="J21" s="145" t="s">
        <v>170</v>
      </c>
      <c r="K21" s="144"/>
      <c r="L21" s="144"/>
      <c r="M21" s="144"/>
      <c r="N21" s="137"/>
      <c r="O21" s="137"/>
      <c r="P21" s="137"/>
      <c r="Q21" s="137"/>
    </row>
    <row r="22" spans="1:17" ht="15" customHeight="1" x14ac:dyDescent="0.2">
      <c r="B22" s="150">
        <v>9</v>
      </c>
      <c r="C22" s="151" t="s">
        <v>160</v>
      </c>
      <c r="D22" s="151"/>
      <c r="E22" s="117">
        <v>35032.32</v>
      </c>
      <c r="F22" s="152">
        <f>SUM('Final Account Report'!K72:L72)</f>
        <v>33034.5</v>
      </c>
      <c r="G22" s="106">
        <f t="shared" si="0"/>
        <v>1997.8199999999997</v>
      </c>
      <c r="H22" s="107">
        <f t="shared" si="1"/>
        <v>5.7027910226899035E-2</v>
      </c>
      <c r="I22" s="5"/>
      <c r="J22" s="145" t="s">
        <v>170</v>
      </c>
      <c r="K22" s="144"/>
      <c r="L22" s="144"/>
      <c r="M22" s="144"/>
      <c r="N22" s="137"/>
      <c r="O22" s="137"/>
      <c r="P22" s="137"/>
      <c r="Q22" s="137"/>
    </row>
    <row r="23" spans="1:17" ht="15" customHeight="1" x14ac:dyDescent="0.2">
      <c r="B23" s="150">
        <v>10</v>
      </c>
      <c r="C23" s="151" t="s">
        <v>162</v>
      </c>
      <c r="D23" s="151"/>
      <c r="E23" s="117">
        <v>16583</v>
      </c>
      <c r="F23" s="152">
        <f>SUM('Final Account Report'!K73:L73)</f>
        <v>16583</v>
      </c>
      <c r="G23" s="106">
        <f t="shared" si="0"/>
        <v>0</v>
      </c>
      <c r="H23" s="107">
        <f t="shared" si="1"/>
        <v>0</v>
      </c>
      <c r="I23" s="5"/>
      <c r="J23" s="145" t="s">
        <v>170</v>
      </c>
      <c r="K23" s="144"/>
      <c r="L23" s="144"/>
      <c r="M23" s="144"/>
      <c r="N23" s="137"/>
      <c r="O23" s="137"/>
      <c r="P23" s="137"/>
      <c r="Q23" s="137"/>
    </row>
    <row r="24" spans="1:17" ht="15" customHeight="1" x14ac:dyDescent="0.2">
      <c r="B24" s="150">
        <v>11</v>
      </c>
      <c r="C24" s="438" t="s">
        <v>163</v>
      </c>
      <c r="D24" s="439"/>
      <c r="E24" s="117">
        <v>0</v>
      </c>
      <c r="F24" s="152">
        <f>SUM('Final Account Report'!K74:L75)</f>
        <v>0</v>
      </c>
      <c r="G24" s="152"/>
      <c r="H24" s="107">
        <f t="shared" si="1"/>
        <v>0</v>
      </c>
      <c r="I24" s="5"/>
      <c r="J24" s="145" t="s">
        <v>170</v>
      </c>
      <c r="K24" s="144"/>
      <c r="L24" s="144"/>
      <c r="M24" s="144"/>
      <c r="N24" s="137"/>
      <c r="O24" s="137"/>
      <c r="P24" s="137"/>
      <c r="Q24" s="137"/>
    </row>
    <row r="25" spans="1:17" ht="15" customHeight="1" x14ac:dyDescent="0.2">
      <c r="B25" s="153">
        <v>12</v>
      </c>
      <c r="C25" s="440" t="s">
        <v>169</v>
      </c>
      <c r="D25" s="439"/>
      <c r="E25" s="117">
        <f>SUM(E21:E24)</f>
        <v>430963.97000000003</v>
      </c>
      <c r="F25" s="154">
        <f>SUM(F21:F24)</f>
        <v>414167.5</v>
      </c>
      <c r="G25" s="157">
        <f t="shared" ref="G25" si="3">E25-F25</f>
        <v>16796.47000000003</v>
      </c>
      <c r="H25" s="107">
        <f t="shared" si="1"/>
        <v>3.897418617152619E-2</v>
      </c>
      <c r="I25" s="5"/>
      <c r="J25" s="145" t="s">
        <v>170</v>
      </c>
      <c r="K25" s="144"/>
      <c r="L25" s="144"/>
      <c r="M25" s="144"/>
      <c r="N25" s="137"/>
      <c r="O25" s="137"/>
      <c r="P25" s="137"/>
      <c r="Q25" s="137"/>
    </row>
    <row r="26" spans="1:17" s="1" customFormat="1" ht="6.75" customHeight="1" thickBot="1" x14ac:dyDescent="0.25">
      <c r="B26" s="35"/>
      <c r="C26" s="443"/>
      <c r="D26" s="443"/>
      <c r="E26" s="36"/>
      <c r="F26" s="36"/>
      <c r="G26" s="36"/>
      <c r="H26" s="36"/>
      <c r="I26" s="5"/>
      <c r="J26" s="144"/>
      <c r="K26" s="146"/>
      <c r="L26" s="146"/>
      <c r="M26" s="146"/>
      <c r="N26" s="147"/>
      <c r="O26" s="147"/>
      <c r="P26" s="147"/>
      <c r="Q26" s="147"/>
    </row>
    <row r="27" spans="1:17" ht="15" customHeight="1" x14ac:dyDescent="0.2">
      <c r="B27" s="448" t="s">
        <v>36</v>
      </c>
      <c r="C27" s="449"/>
      <c r="D27" s="449"/>
      <c r="E27" s="449"/>
      <c r="F27" s="449"/>
      <c r="G27" s="449"/>
      <c r="H27" s="449"/>
      <c r="I27" s="5"/>
      <c r="J27" s="144"/>
      <c r="K27" s="144"/>
      <c r="L27" s="144"/>
      <c r="M27" s="144"/>
      <c r="N27" s="137"/>
      <c r="O27" s="137"/>
      <c r="P27" s="137"/>
      <c r="Q27" s="137"/>
    </row>
    <row r="28" spans="1:17" s="16" customFormat="1" ht="12.6" customHeight="1" x14ac:dyDescent="0.2">
      <c r="B28" s="453" t="s">
        <v>33</v>
      </c>
      <c r="C28" s="458" t="s">
        <v>34</v>
      </c>
      <c r="D28" s="459"/>
      <c r="E28" s="459" t="s">
        <v>83</v>
      </c>
      <c r="F28" s="458" t="s">
        <v>62</v>
      </c>
      <c r="G28" s="462" t="s">
        <v>77</v>
      </c>
      <c r="H28" s="463"/>
      <c r="I28" s="32"/>
      <c r="J28" s="162"/>
      <c r="K28" s="163"/>
      <c r="L28" s="163"/>
      <c r="M28" s="163"/>
      <c r="N28" s="164"/>
      <c r="O28" s="164"/>
      <c r="P28" s="164"/>
      <c r="Q28" s="164"/>
    </row>
    <row r="29" spans="1:17" s="8" customFormat="1" ht="29.1" customHeight="1" x14ac:dyDescent="0.2">
      <c r="A29" s="6"/>
      <c r="B29" s="454"/>
      <c r="C29" s="460"/>
      <c r="D29" s="461"/>
      <c r="E29" s="461"/>
      <c r="F29" s="460"/>
      <c r="G29" s="108" t="s">
        <v>43</v>
      </c>
      <c r="H29" s="105" t="s">
        <v>12</v>
      </c>
      <c r="I29" s="7"/>
      <c r="J29" s="148"/>
      <c r="K29" s="148"/>
      <c r="L29" s="148"/>
      <c r="M29" s="148"/>
      <c r="N29" s="148"/>
      <c r="O29" s="148"/>
      <c r="P29" s="148"/>
      <c r="Q29" s="148"/>
    </row>
    <row r="30" spans="1:17" ht="15" customHeight="1" x14ac:dyDescent="0.2">
      <c r="B30" s="34">
        <v>1</v>
      </c>
      <c r="C30" s="446" t="s">
        <v>37</v>
      </c>
      <c r="D30" s="447"/>
      <c r="E30" s="44">
        <v>2</v>
      </c>
      <c r="F30" s="149">
        <v>2</v>
      </c>
      <c r="G30" s="109">
        <f>E30-F30</f>
        <v>0</v>
      </c>
      <c r="H30" s="107">
        <f t="shared" ref="H30" si="4">IF(E30,G30/E30,0)</f>
        <v>0</v>
      </c>
      <c r="I30" s="5"/>
      <c r="J30" s="145" t="s">
        <v>167</v>
      </c>
      <c r="K30" s="144"/>
      <c r="L30" s="144"/>
      <c r="M30" s="144"/>
      <c r="N30" s="137"/>
      <c r="O30" s="137"/>
      <c r="P30" s="137"/>
      <c r="Q30" s="137"/>
    </row>
    <row r="31" spans="1:17" ht="6.75" customHeight="1" thickBot="1" x14ac:dyDescent="0.25">
      <c r="B31" s="11"/>
      <c r="C31" s="12"/>
      <c r="D31" s="12"/>
      <c r="E31" s="13"/>
      <c r="F31" s="13"/>
      <c r="G31" s="13"/>
      <c r="H31" s="13"/>
      <c r="I31" s="5"/>
      <c r="J31" s="144"/>
      <c r="K31" s="144"/>
      <c r="L31" s="144"/>
      <c r="M31" s="144"/>
      <c r="N31" s="137"/>
      <c r="O31" s="137"/>
      <c r="P31" s="137"/>
      <c r="Q31" s="137"/>
    </row>
    <row r="32" spans="1:17" ht="6.75" customHeight="1" x14ac:dyDescent="0.2">
      <c r="B32" s="37"/>
      <c r="C32" s="38"/>
      <c r="D32" s="38"/>
      <c r="E32" s="39"/>
      <c r="F32" s="39"/>
      <c r="G32" s="39"/>
      <c r="H32" s="39"/>
      <c r="I32" s="5"/>
      <c r="J32" s="144"/>
      <c r="K32" s="144"/>
      <c r="L32" s="144"/>
      <c r="M32" s="144"/>
      <c r="N32" s="137"/>
      <c r="O32" s="137"/>
      <c r="P32" s="137"/>
      <c r="Q32" s="137"/>
    </row>
    <row r="33" spans="2:17" x14ac:dyDescent="0.2">
      <c r="B33" s="11" t="s">
        <v>32</v>
      </c>
      <c r="C33" s="12"/>
      <c r="D33" s="12"/>
      <c r="E33" s="13"/>
      <c r="F33" s="13"/>
      <c r="G33" s="13"/>
      <c r="H33" s="13"/>
      <c r="I33" s="5"/>
      <c r="J33" s="144"/>
      <c r="K33" s="144"/>
      <c r="L33" s="144"/>
      <c r="M33" s="144"/>
      <c r="N33" s="137"/>
      <c r="O33" s="137"/>
      <c r="P33" s="137"/>
      <c r="Q33" s="137"/>
    </row>
    <row r="34" spans="2:17" ht="30" customHeight="1" x14ac:dyDescent="0.2">
      <c r="B34" s="464" t="s">
        <v>89</v>
      </c>
      <c r="C34" s="324"/>
      <c r="D34" s="324"/>
      <c r="E34" s="324"/>
      <c r="F34" s="324"/>
      <c r="G34" s="324"/>
      <c r="H34" s="324"/>
      <c r="I34" s="5"/>
      <c r="J34" s="145" t="s">
        <v>168</v>
      </c>
      <c r="K34" s="144"/>
      <c r="L34" s="144"/>
      <c r="M34" s="144"/>
      <c r="N34" s="137"/>
      <c r="O34" s="137"/>
      <c r="P34" s="137"/>
      <c r="Q34" s="137"/>
    </row>
    <row r="35" spans="2:17" ht="15" customHeight="1" x14ac:dyDescent="0.2">
      <c r="B35" s="465"/>
      <c r="C35" s="466"/>
      <c r="D35" s="466"/>
      <c r="E35" s="466"/>
      <c r="F35" s="466"/>
      <c r="G35" s="466"/>
      <c r="H35" s="466"/>
      <c r="I35" s="5"/>
      <c r="J35" s="144"/>
      <c r="K35" s="144"/>
      <c r="L35" s="144"/>
      <c r="M35" s="144"/>
      <c r="N35" s="137"/>
      <c r="O35" s="137"/>
      <c r="P35" s="137"/>
      <c r="Q35" s="137"/>
    </row>
    <row r="36" spans="2:17" ht="15" customHeight="1" x14ac:dyDescent="0.2">
      <c r="B36" s="465"/>
      <c r="C36" s="466"/>
      <c r="D36" s="466"/>
      <c r="E36" s="466"/>
      <c r="F36" s="466"/>
      <c r="G36" s="466"/>
      <c r="H36" s="466"/>
      <c r="I36" s="5"/>
      <c r="J36" s="144"/>
      <c r="K36" s="144"/>
      <c r="L36" s="144"/>
      <c r="M36" s="144"/>
      <c r="N36" s="137"/>
      <c r="O36" s="137"/>
      <c r="P36" s="137"/>
      <c r="Q36" s="137"/>
    </row>
    <row r="37" spans="2:17" ht="15" customHeight="1" x14ac:dyDescent="0.2">
      <c r="B37" s="465"/>
      <c r="C37" s="466"/>
      <c r="D37" s="466"/>
      <c r="E37" s="466"/>
      <c r="F37" s="466"/>
      <c r="G37" s="466"/>
      <c r="H37" s="466"/>
      <c r="I37" s="5"/>
      <c r="J37" s="144"/>
      <c r="K37" s="144"/>
      <c r="L37" s="144"/>
      <c r="M37" s="144"/>
      <c r="N37" s="137"/>
      <c r="O37" s="137"/>
      <c r="P37" s="137"/>
      <c r="Q37" s="137"/>
    </row>
    <row r="38" spans="2:17" ht="15" customHeight="1" x14ac:dyDescent="0.2">
      <c r="B38" s="465"/>
      <c r="C38" s="466"/>
      <c r="D38" s="466"/>
      <c r="E38" s="466"/>
      <c r="F38" s="466"/>
      <c r="G38" s="466"/>
      <c r="H38" s="466"/>
      <c r="I38" s="5"/>
      <c r="J38" s="144"/>
      <c r="K38" s="144"/>
      <c r="L38" s="144"/>
      <c r="M38" s="144"/>
      <c r="N38" s="137"/>
      <c r="O38" s="137"/>
      <c r="P38" s="137"/>
      <c r="Q38" s="137"/>
    </row>
    <row r="39" spans="2:17" ht="15" customHeight="1" x14ac:dyDescent="0.2">
      <c r="B39" s="465"/>
      <c r="C39" s="466"/>
      <c r="D39" s="466"/>
      <c r="E39" s="466"/>
      <c r="F39" s="466"/>
      <c r="G39" s="466"/>
      <c r="H39" s="466"/>
      <c r="I39" s="5"/>
      <c r="J39" s="144"/>
      <c r="K39" s="144"/>
      <c r="L39" s="144"/>
      <c r="M39" s="144"/>
      <c r="N39" s="137"/>
      <c r="O39" s="137"/>
      <c r="P39" s="137"/>
      <c r="Q39" s="137"/>
    </row>
    <row r="40" spans="2:17" ht="15" customHeight="1" x14ac:dyDescent="0.2">
      <c r="B40" s="465"/>
      <c r="C40" s="466"/>
      <c r="D40" s="466"/>
      <c r="E40" s="466"/>
      <c r="F40" s="466"/>
      <c r="G40" s="466"/>
      <c r="H40" s="466"/>
      <c r="I40" s="5"/>
      <c r="J40" s="144"/>
      <c r="K40" s="144"/>
      <c r="L40" s="144"/>
      <c r="M40" s="144"/>
      <c r="N40" s="137"/>
      <c r="O40" s="137"/>
      <c r="P40" s="137"/>
      <c r="Q40" s="137"/>
    </row>
    <row r="41" spans="2:17" ht="15" customHeight="1" x14ac:dyDescent="0.2">
      <c r="B41" s="465"/>
      <c r="C41" s="466"/>
      <c r="D41" s="466"/>
      <c r="E41" s="466"/>
      <c r="F41" s="466"/>
      <c r="G41" s="466"/>
      <c r="H41" s="466"/>
      <c r="I41" s="5"/>
      <c r="J41" s="144"/>
      <c r="K41" s="144"/>
      <c r="L41" s="144"/>
      <c r="M41" s="144"/>
      <c r="N41" s="137"/>
      <c r="O41" s="137"/>
      <c r="P41" s="137"/>
      <c r="Q41" s="137"/>
    </row>
    <row r="42" spans="2:17" ht="15" customHeight="1" x14ac:dyDescent="0.2">
      <c r="B42" s="465"/>
      <c r="C42" s="466"/>
      <c r="D42" s="466"/>
      <c r="E42" s="466"/>
      <c r="F42" s="466"/>
      <c r="G42" s="466"/>
      <c r="H42" s="466"/>
      <c r="I42" s="5"/>
      <c r="J42" s="144"/>
      <c r="K42" s="144"/>
      <c r="L42" s="144"/>
      <c r="M42" s="144"/>
      <c r="N42" s="137"/>
      <c r="O42" s="137"/>
      <c r="P42" s="137"/>
      <c r="Q42" s="137"/>
    </row>
    <row r="43" spans="2:17" ht="15" customHeight="1" x14ac:dyDescent="0.2">
      <c r="B43" s="465"/>
      <c r="C43" s="466"/>
      <c r="D43" s="466"/>
      <c r="E43" s="466"/>
      <c r="F43" s="466"/>
      <c r="G43" s="466"/>
      <c r="H43" s="466"/>
      <c r="I43" s="5"/>
      <c r="J43" s="144"/>
      <c r="K43" s="144"/>
      <c r="L43" s="144"/>
      <c r="M43" s="144"/>
      <c r="N43" s="137"/>
      <c r="O43" s="137"/>
      <c r="P43" s="137"/>
      <c r="Q43" s="137"/>
    </row>
    <row r="44" spans="2:17" ht="15" customHeight="1" x14ac:dyDescent="0.2">
      <c r="B44" s="465"/>
      <c r="C44" s="466"/>
      <c r="D44" s="466"/>
      <c r="E44" s="466"/>
      <c r="F44" s="466"/>
      <c r="G44" s="466"/>
      <c r="H44" s="466"/>
      <c r="I44" s="5"/>
      <c r="J44" s="144"/>
      <c r="K44" s="144"/>
      <c r="L44" s="144"/>
      <c r="M44" s="144"/>
      <c r="N44" s="137"/>
      <c r="O44" s="137"/>
      <c r="P44" s="137"/>
      <c r="Q44" s="137"/>
    </row>
    <row r="45" spans="2:17" ht="15" customHeight="1" x14ac:dyDescent="0.2">
      <c r="B45" s="465"/>
      <c r="C45" s="466"/>
      <c r="D45" s="466"/>
      <c r="E45" s="466"/>
      <c r="F45" s="466"/>
      <c r="G45" s="466"/>
      <c r="H45" s="466"/>
      <c r="I45" s="5"/>
      <c r="J45" s="144"/>
      <c r="K45" s="144"/>
      <c r="L45" s="144"/>
      <c r="M45" s="144"/>
      <c r="N45" s="137"/>
      <c r="O45" s="137"/>
      <c r="P45" s="137"/>
      <c r="Q45" s="137"/>
    </row>
    <row r="46" spans="2:17" ht="15" customHeight="1" x14ac:dyDescent="0.2">
      <c r="B46" s="465"/>
      <c r="C46" s="466"/>
      <c r="D46" s="466"/>
      <c r="E46" s="466"/>
      <c r="F46" s="466"/>
      <c r="G46" s="466"/>
      <c r="H46" s="466"/>
      <c r="I46" s="5"/>
      <c r="J46" s="144"/>
      <c r="K46" s="144"/>
      <c r="L46" s="144"/>
      <c r="M46" s="144"/>
      <c r="N46" s="137"/>
      <c r="O46" s="137"/>
      <c r="P46" s="137"/>
      <c r="Q46" s="137"/>
    </row>
    <row r="47" spans="2:17" s="1" customFormat="1" ht="15.75" customHeight="1" thickBot="1" x14ac:dyDescent="0.25">
      <c r="B47" s="467"/>
      <c r="C47" s="468"/>
      <c r="D47" s="468"/>
      <c r="E47" s="468"/>
      <c r="F47" s="468"/>
      <c r="G47" s="468"/>
      <c r="H47" s="468"/>
      <c r="I47" s="5"/>
      <c r="J47" s="144"/>
      <c r="K47" s="146"/>
      <c r="L47" s="146"/>
      <c r="M47" s="146"/>
      <c r="N47" s="147"/>
      <c r="O47" s="147"/>
      <c r="P47" s="147"/>
      <c r="Q47" s="147"/>
    </row>
    <row r="48" spans="2:17" ht="6.75" customHeight="1" thickBot="1" x14ac:dyDescent="0.25">
      <c r="B48" s="14"/>
      <c r="C48" s="15"/>
      <c r="D48" s="15"/>
      <c r="E48" s="15"/>
      <c r="F48" s="15"/>
      <c r="G48" s="15"/>
      <c r="H48" s="15"/>
      <c r="J48" s="144"/>
      <c r="K48" s="144"/>
      <c r="L48" s="144"/>
      <c r="M48" s="144"/>
      <c r="N48" s="137"/>
      <c r="O48" s="137"/>
      <c r="P48" s="137"/>
      <c r="Q48" s="137"/>
    </row>
    <row r="49" spans="1:17" s="20" customFormat="1" ht="15" customHeight="1" x14ac:dyDescent="0.2">
      <c r="A49" s="16"/>
      <c r="B49" s="17" t="s">
        <v>2</v>
      </c>
      <c r="C49" s="473" t="s">
        <v>3</v>
      </c>
      <c r="D49" s="449"/>
      <c r="E49" s="474"/>
      <c r="F49" s="101" t="s">
        <v>29</v>
      </c>
      <c r="G49" s="471" t="s">
        <v>30</v>
      </c>
      <c r="H49" s="472"/>
      <c r="I49" s="18"/>
      <c r="J49" s="162"/>
      <c r="K49" s="162"/>
      <c r="L49" s="162"/>
      <c r="M49" s="162"/>
      <c r="N49" s="165"/>
      <c r="O49" s="165"/>
      <c r="P49" s="165"/>
      <c r="Q49" s="165"/>
    </row>
    <row r="50" spans="1:17" ht="15" x14ac:dyDescent="0.2">
      <c r="B50" s="118"/>
      <c r="C50" s="450"/>
      <c r="D50" s="451"/>
      <c r="E50" s="452"/>
      <c r="F50" s="119" t="s">
        <v>156</v>
      </c>
      <c r="G50" s="469" t="s">
        <v>157</v>
      </c>
      <c r="H50" s="470"/>
      <c r="J50" s="189" t="s">
        <v>158</v>
      </c>
      <c r="K50" s="190"/>
      <c r="L50" s="190"/>
      <c r="M50" s="190"/>
      <c r="N50" s="190"/>
      <c r="O50" s="190"/>
      <c r="P50" s="137"/>
      <c r="Q50" s="137"/>
    </row>
    <row r="51" spans="1:17" x14ac:dyDescent="0.2">
      <c r="B51" s="118"/>
      <c r="C51" s="450"/>
      <c r="D51" s="451"/>
      <c r="E51" s="452"/>
      <c r="F51" s="119"/>
      <c r="G51" s="469"/>
      <c r="H51" s="470"/>
      <c r="J51" s="144"/>
      <c r="K51" s="144"/>
      <c r="L51" s="144"/>
      <c r="M51" s="144"/>
      <c r="N51" s="137"/>
      <c r="O51" s="137"/>
      <c r="P51" s="137"/>
      <c r="Q51" s="137"/>
    </row>
    <row r="52" spans="1:17" ht="6.75" customHeight="1" x14ac:dyDescent="0.2">
      <c r="B52" s="2"/>
      <c r="C52" s="2"/>
      <c r="D52" s="2"/>
      <c r="E52" s="2"/>
      <c r="F52" s="2"/>
      <c r="G52" s="2"/>
      <c r="H52" s="2"/>
    </row>
  </sheetData>
  <sheetProtection selectLockedCells="1"/>
  <mergeCells count="39">
    <mergeCell ref="C51:E51"/>
    <mergeCell ref="B34:H34"/>
    <mergeCell ref="B35:H47"/>
    <mergeCell ref="F28:F29"/>
    <mergeCell ref="G28:H28"/>
    <mergeCell ref="B28:B29"/>
    <mergeCell ref="C28:D29"/>
    <mergeCell ref="E28:E29"/>
    <mergeCell ref="G51:H51"/>
    <mergeCell ref="G50:H50"/>
    <mergeCell ref="G49:H49"/>
    <mergeCell ref="C30:D30"/>
    <mergeCell ref="C49:E49"/>
    <mergeCell ref="B3:H5"/>
    <mergeCell ref="C19:D19"/>
    <mergeCell ref="C18:D18"/>
    <mergeCell ref="C17:D17"/>
    <mergeCell ref="C16:D16"/>
    <mergeCell ref="D7:H7"/>
    <mergeCell ref="B12:B13"/>
    <mergeCell ref="B10:H10"/>
    <mergeCell ref="B11:H11"/>
    <mergeCell ref="C12:D13"/>
    <mergeCell ref="F12:F13"/>
    <mergeCell ref="G12:H12"/>
    <mergeCell ref="C15:D15"/>
    <mergeCell ref="C14:D14"/>
    <mergeCell ref="E12:E13"/>
    <mergeCell ref="J50:O50"/>
    <mergeCell ref="L6:Q6"/>
    <mergeCell ref="C24:D24"/>
    <mergeCell ref="C25:D25"/>
    <mergeCell ref="B9:C9"/>
    <mergeCell ref="D9:H9"/>
    <mergeCell ref="C26:D26"/>
    <mergeCell ref="C21:D21"/>
    <mergeCell ref="C20:D20"/>
    <mergeCell ref="B27:H27"/>
    <mergeCell ref="C50:E50"/>
  </mergeCells>
  <pageMargins left="0" right="0" top="0" bottom="0" header="0" footer="0"/>
  <pageSetup paperSize="8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Final Account Report</vt:lpstr>
      <vt:lpstr>PCD Summary</vt:lpstr>
      <vt:lpstr>Expenditure Profile</vt:lpstr>
      <vt:lpstr>Comparison</vt:lpstr>
      <vt:lpstr>Comparison!Print_Area</vt:lpstr>
      <vt:lpstr>'Expenditure Profile'!Print_Area</vt:lpstr>
      <vt:lpstr>'Final Account Report'!Print_Area</vt:lpstr>
      <vt:lpstr>'PCD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Kelly</dc:creator>
  <cp:lastModifiedBy>Ollie Fallon</cp:lastModifiedBy>
  <cp:lastPrinted>2022-11-21T16:47:45Z</cp:lastPrinted>
  <dcterms:created xsi:type="dcterms:W3CDTF">2018-09-18T07:45:14Z</dcterms:created>
  <dcterms:modified xsi:type="dcterms:W3CDTF">2023-07-28T15:09:49Z</dcterms:modified>
</cp:coreProperties>
</file>