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Cover Page" sheetId="1" r:id="rId1"/>
    <sheet name="Contents" sheetId="2" r:id="rId2"/>
    <sheet name="Executive Summary" sheetId="3" r:id="rId3"/>
    <sheet name="PCD Summary" sheetId="4" r:id="rId4"/>
    <sheet name="Clause 10.3" sheetId="5" r:id="rId5"/>
    <sheet name="Clause 10.9" sheetId="6" r:id="rId6"/>
    <sheet name="Potential Liabilitites" sheetId="7" r:id="rId7"/>
    <sheet name="Cash Flow Expenditure" sheetId="8" r:id="rId8"/>
    <sheet name="Summary" sheetId="9" state="hidden" r:id="rId9"/>
    <sheet name="Breakdown" sheetId="10" state="hidden" r:id="rId10"/>
  </sheets>
  <externalReferences>
    <externalReference r:id="rId13"/>
  </externalReferences>
  <definedNames>
    <definedName name="_xlfn.ANCHORARRAY" hidden="1">#NAME?</definedName>
    <definedName name="BuildChgOrds">#REF!</definedName>
    <definedName name="Change_Allocation">'[1]Lists'!$D$4:$D$25</definedName>
    <definedName name="CI_Status">'[1]Lists'!$C$4:$C$7</definedName>
    <definedName name="Date">#REF!</definedName>
    <definedName name="Excavations" hidden="1">{#N/A,#N/A,FALSE,"Header P";#N/A,#N/A,FALSE,"Summary";#N/A,#N/A,FALSE,"CONTRACT WORKS";#N/A,#N/A,FALSE,"Variations";#N/A,#N/A,FALSE,"Dwk"}</definedName>
    <definedName name="fdasd" hidden="1">{#N/A,#N/A,TRUE,"Cover";#N/A,#N/A,TRUE,"Summary";#N/A,#N/A,TRUE,"Cost plan";#N/A,#N/A,TRUE,"Qualifications"}</definedName>
    <definedName name="Job_No.">#REF!</definedName>
    <definedName name="ManFee">#REF!</definedName>
    <definedName name="Other_Costs">'[1]Lists'!$C$9:$C$11</definedName>
    <definedName name="Other_Costs_Status">'[1]Lists'!#REF!</definedName>
    <definedName name="Other_Status">'[1]Lists'!#REF!</definedName>
    <definedName name="Prelims">#REF!</definedName>
    <definedName name="_xlnm.Print_Area" localSheetId="7">'Cash Flow Expenditure'!$A$1:$F$53</definedName>
    <definedName name="_xlnm.Print_Area" localSheetId="4">'Clause 10.3'!$A$1:$I$84</definedName>
    <definedName name="_xlnm.Print_Area" localSheetId="5">'Clause 10.9'!$A$2:$I$82</definedName>
    <definedName name="_xlnm.Print_Area" localSheetId="1">'Contents'!$A$1:$E$54</definedName>
    <definedName name="_xlnm.Print_Area" localSheetId="0">'Cover Page'!$A$1:$M$61</definedName>
    <definedName name="_xlnm.Print_Area" localSheetId="2">'Executive Summary'!$A$1:$E$73</definedName>
    <definedName name="_xlnm.Print_Area" localSheetId="3">'PCD Summary'!$A$1:$R$43</definedName>
    <definedName name="_xlnm.Print_Area" localSheetId="6">'Potential Liabilitites'!$A$1:$D$59</definedName>
    <definedName name="_xlnm.Print_Area" localSheetId="8">'Summary'!$A$1:$F$87</definedName>
    <definedName name="Print_Area_MI">#REF!</definedName>
    <definedName name="_xlnm.Print_Titles" localSheetId="8">'Summary'!$1:$7</definedName>
    <definedName name="Project_Name">#REF!</definedName>
    <definedName name="Project_Subtitle">#REF!</definedName>
    <definedName name="RepNo">#REF!</definedName>
    <definedName name="SBB_Tot">#REF!</definedName>
    <definedName name="SBTot_B1">#REF!</definedName>
    <definedName name="SBTot_B2">#REF!</definedName>
    <definedName name="SBTot_B3">#REF!</definedName>
    <definedName name="SBTot_B4">#REF!</definedName>
    <definedName name="SBTot_B5">#REF!</definedName>
    <definedName name="SBTot_B6">#REF!</definedName>
    <definedName name="SBTot_B7">#REF!</definedName>
    <definedName name="SBTot_B8">#REF!</definedName>
    <definedName name="SBTot_P1">#REF!</definedName>
    <definedName name="SBTot_P10">#REF!</definedName>
    <definedName name="SBTot_P11">#REF!</definedName>
    <definedName name="SBTot_P2">#REF!</definedName>
    <definedName name="SBTot_P3">#REF!</definedName>
    <definedName name="SBTot_P4">#REF!</definedName>
    <definedName name="SBTot_P5">#REF!</definedName>
    <definedName name="SBTot_P6">#REF!</definedName>
    <definedName name="SBTot_P7">#REF!</definedName>
    <definedName name="SBTot_P8">#REF!</definedName>
    <definedName name="SBTot_P9">#REF!</definedName>
    <definedName name="SECTION">#REF!</definedName>
    <definedName name="Status">'[1]Lists'!$B$4:$B$7</definedName>
    <definedName name="SubConBuyOut">#REF!</definedName>
    <definedName name="Total_P1">#REF!</definedName>
    <definedName name="Total_P10">#REF!</definedName>
    <definedName name="Total_P11">#REF!</definedName>
    <definedName name="Total_P2">#REF!</definedName>
    <definedName name="Total_P3">#REF!</definedName>
    <definedName name="Total_P4">#REF!</definedName>
    <definedName name="Total_P5">#REF!</definedName>
    <definedName name="Total_P6">#REF!</definedName>
    <definedName name="Total_P7">#REF!</definedName>
    <definedName name="Total_P8">#REF!</definedName>
    <definedName name="Total_P9">#REF!</definedName>
    <definedName name="TotPakCost">#REF!</definedName>
    <definedName name="wrn.Adjudication._.report." hidden="1">{#N/A,#N/A,FALSE,"Details";#N/A,#N/A,FALSE,"Summary";"Full Net Cost Plan",#N/A,FALSE,"Cost plan";"Full Net Provisionals",#N/A,FALSE,"Provisional";"Full Net Options",#N/A,FALSE,"Options"}</definedName>
    <definedName name="wrn.Client._.Report." hidden="1">{#N/A,#N/A,TRUE,"Cover";#N/A,#N/A,TRUE,"Summary";"Full Client Cost Plan",#N/A,TRUE,"Cost plan";"Full Client Provisionals",#N/A,TRUE,"Provisional";"Full Client Options",#N/A,TRUE,"Options";#N/A,#N/A,TRUE,"Qualifications";#N/A,#N/A,TRUE,"Documents"}</definedName>
    <definedName name="wrn.File._.labels._.etc." hidden="1">{#N/A,#N/A,FALSE,"Labels";#N/A,#N/A,FALSE,"File contents"}</definedName>
    <definedName name="wrn.Final._.Account." hidden="1">{#N/A,#N/A,FALSE,"Header P";#N/A,#N/A,FALSE,"Summary";#N/A,#N/A,FALSE,"CONTRACT WORKS";#N/A,#N/A,FALSE,"Variations";#N/A,#N/A,FALSE,"Dwk"}</definedName>
    <definedName name="wrn.Internal._.reports." hidden="1">{#N/A,#N/A,FALSE,"Areas";#N/A,#N/A,FALSE,"Summary";#N/A,#N/A,FALSE,"Analysis"}</definedName>
  </definedNames>
  <calcPr fullCalcOnLoad="1"/>
</workbook>
</file>

<file path=xl/sharedStrings.xml><?xml version="1.0" encoding="utf-8"?>
<sst xmlns="http://schemas.openxmlformats.org/spreadsheetml/2006/main" count="596" uniqueCount="352">
  <si>
    <t>Area (Tenant Space Only NIA)</t>
  </si>
  <si>
    <t>m2</t>
  </si>
  <si>
    <t>sq.ft.</t>
  </si>
  <si>
    <t>Col. 1</t>
  </si>
  <si>
    <t>Col. 2</t>
  </si>
  <si>
    <t>Col. 3</t>
  </si>
  <si>
    <t>Col. 4</t>
  </si>
  <si>
    <t>Col. 5</t>
  </si>
  <si>
    <t>Col. 6</t>
  </si>
  <si>
    <t>Item</t>
  </si>
  <si>
    <t>Description</t>
  </si>
  <si>
    <t>Element %</t>
  </si>
  <si>
    <t>€/m2</t>
  </si>
  <si>
    <t>€/sq.ft</t>
  </si>
  <si>
    <t xml:space="preserve">Total </t>
  </si>
  <si>
    <t>A</t>
  </si>
  <si>
    <t>TOTAL BUILDERS WORKS</t>
  </si>
  <si>
    <t>B</t>
  </si>
  <si>
    <t xml:space="preserve">TOTAL SERVICES </t>
  </si>
  <si>
    <t>C</t>
  </si>
  <si>
    <t>TOTAL BUILDERS WORKS &amp; SERVICES</t>
  </si>
  <si>
    <t>D</t>
  </si>
  <si>
    <t>Direct Orders</t>
  </si>
  <si>
    <t>Client Direct IT Budget</t>
  </si>
  <si>
    <t xml:space="preserve">Client Direct AV/ VC </t>
  </si>
  <si>
    <t>Move Management</t>
  </si>
  <si>
    <t>TOTAL DIRECT ORDERS</t>
  </si>
  <si>
    <t>G</t>
  </si>
  <si>
    <t>E</t>
  </si>
  <si>
    <t>Contingency</t>
  </si>
  <si>
    <t>TOTAL CONTINGENCY</t>
  </si>
  <si>
    <t>F</t>
  </si>
  <si>
    <t>TOTAL OF SECTION C, D AND E</t>
  </si>
  <si>
    <t>Professional Fees</t>
  </si>
  <si>
    <t>Professional Fees for PSDP</t>
  </si>
  <si>
    <t>TBC</t>
  </si>
  <si>
    <t>TOTAL PROFESSIONAL FEES</t>
  </si>
  <si>
    <t>H</t>
  </si>
  <si>
    <t>OVERALL TOTAL EXCLUDING VAT</t>
  </si>
  <si>
    <t>Attendances/ Insurances/ Overheads</t>
  </si>
  <si>
    <r>
      <rPr>
        <b/>
        <sz val="8"/>
        <rFont val="Futura Lt BT"/>
        <family val="2"/>
      </rPr>
      <t>Main Contractors Preliminaries</t>
    </r>
    <r>
      <rPr>
        <sz val="8"/>
        <rFont val="Futura Lt BT"/>
        <family val="2"/>
      </rPr>
      <t xml:space="preserve"> </t>
    </r>
  </si>
  <si>
    <r>
      <rPr>
        <b/>
        <sz val="8"/>
        <rFont val="Futura Lt BT"/>
        <family val="2"/>
      </rPr>
      <t>Demolitions &amp; Alterations</t>
    </r>
    <r>
      <rPr>
        <sz val="8"/>
        <rFont val="Futura Lt BT"/>
        <family val="2"/>
      </rPr>
      <t xml:space="preserve"> </t>
    </r>
  </si>
  <si>
    <r>
      <rPr>
        <b/>
        <sz val="8"/>
        <rFont val="Futura Lt BT"/>
        <family val="2"/>
      </rPr>
      <t>Wall Finishes</t>
    </r>
    <r>
      <rPr>
        <sz val="8"/>
        <rFont val="Futura Lt BT"/>
        <family val="2"/>
      </rPr>
      <t xml:space="preserve"> </t>
    </r>
  </si>
  <si>
    <t xml:space="preserve">Floor Finishes </t>
  </si>
  <si>
    <t>Ceilings Finishes</t>
  </si>
  <si>
    <t>Fixtures, Fittings &amp; Equipment</t>
  </si>
  <si>
    <r>
      <rPr>
        <b/>
        <sz val="8"/>
        <rFont val="Futura Lt BT"/>
        <family val="2"/>
      </rPr>
      <t>Ancillary Works</t>
    </r>
    <r>
      <rPr>
        <sz val="8"/>
        <rFont val="Futura Lt BT"/>
        <family val="2"/>
      </rPr>
      <t xml:space="preserve"> </t>
    </r>
  </si>
  <si>
    <r>
      <rPr>
        <b/>
        <sz val="8"/>
        <rFont val="Futura Lt BT"/>
        <family val="2"/>
      </rPr>
      <t>Provisional Sums</t>
    </r>
    <r>
      <rPr>
        <sz val="8"/>
        <rFont val="Futura Lt BT"/>
        <family val="2"/>
      </rPr>
      <t xml:space="preserve"> </t>
    </r>
  </si>
  <si>
    <t>(Provisional Sum of €2,000 for cleaning and painting of existing office/bathroom area; Provisional Sum of €5,000 for Signage).</t>
  </si>
  <si>
    <r>
      <rPr>
        <b/>
        <sz val="8"/>
        <rFont val="Futura Lt BT"/>
        <family val="2"/>
      </rPr>
      <t>Design Development</t>
    </r>
    <r>
      <rPr>
        <sz val="8"/>
        <rFont val="Futura Lt BT"/>
        <family val="2"/>
      </rPr>
      <t xml:space="preserve"> </t>
    </r>
  </si>
  <si>
    <t xml:space="preserve">(Allowance of 5%) </t>
  </si>
  <si>
    <r>
      <rPr>
        <b/>
        <sz val="8"/>
        <rFont val="Futura Lt BT"/>
        <family val="2"/>
      </rPr>
      <t>Mechanical Installations</t>
    </r>
    <r>
      <rPr>
        <sz val="8"/>
        <rFont val="Futura Lt BT"/>
        <family val="2"/>
      </rPr>
      <t xml:space="preserve"> </t>
    </r>
  </si>
  <si>
    <t>(See Metec Consulting Engineers Budget - Refer to Appendix A); 6.5% added for BWIC &amp; MCD</t>
  </si>
  <si>
    <r>
      <rPr>
        <b/>
        <sz val="8"/>
        <rFont val="Futura Lt BT"/>
        <family val="2"/>
      </rPr>
      <t>Electrical Installations</t>
    </r>
    <r>
      <rPr>
        <sz val="8"/>
        <rFont val="Futura Lt BT"/>
        <family val="2"/>
      </rPr>
      <t xml:space="preserve"> </t>
    </r>
  </si>
  <si>
    <r>
      <rPr>
        <b/>
        <sz val="8"/>
        <rFont val="Futura Lt BT"/>
        <family val="2"/>
      </rPr>
      <t>Security Installations</t>
    </r>
    <r>
      <rPr>
        <sz val="8"/>
        <rFont val="Futura Lt BT"/>
        <family val="2"/>
      </rPr>
      <t xml:space="preserve"> </t>
    </r>
  </si>
  <si>
    <t>(Scope to be confirmed by client if required)</t>
  </si>
  <si>
    <r>
      <rPr>
        <b/>
        <sz val="8"/>
        <color indexed="8"/>
        <rFont val="Futura Lt BT"/>
        <family val="2"/>
      </rPr>
      <t>Audio Visual &amp; Video Conferencing</t>
    </r>
    <r>
      <rPr>
        <sz val="8"/>
        <rFont val="Futura Lt BT"/>
        <family val="2"/>
      </rPr>
      <t xml:space="preserve"> </t>
    </r>
  </si>
  <si>
    <t>Builder's Work (CAT A &amp; B)</t>
  </si>
  <si>
    <t>Services (CAT A &amp; B)</t>
  </si>
  <si>
    <t>Furniture Supply, Fitting and Delivery</t>
  </si>
  <si>
    <t xml:space="preserve">Client Contingency @ 5% of Section C &amp; D </t>
  </si>
  <si>
    <t>(Reserve for Unforeseen Costs)</t>
  </si>
  <si>
    <t>%</t>
  </si>
  <si>
    <t>cost/m2</t>
  </si>
  <si>
    <t>cost/ft2</t>
  </si>
  <si>
    <t>total</t>
  </si>
  <si>
    <t>Checks</t>
  </si>
  <si>
    <t xml:space="preserve">Professional Fees for CBRE </t>
  </si>
  <si>
    <t>(Project and Cost Management, Architect)</t>
  </si>
  <si>
    <t xml:space="preserve">Professional Fees for Mechanical &amp; Electrical Services </t>
  </si>
  <si>
    <t>(Metec)</t>
  </si>
  <si>
    <t xml:space="preserve">Professional Fees for Fire Consultant/DAC </t>
  </si>
  <si>
    <t>(G Sexton)</t>
  </si>
  <si>
    <t>Professional Fees for Structural Engineer</t>
  </si>
  <si>
    <t xml:space="preserve"> (CS Consulting)</t>
  </si>
  <si>
    <t>Professional Fees for Assigned Certifier/DAC</t>
  </si>
  <si>
    <t xml:space="preserve"> (ORS)</t>
  </si>
  <si>
    <t xml:space="preserve">HUB </t>
  </si>
  <si>
    <t>Ireland</t>
  </si>
  <si>
    <t>Owner</t>
  </si>
  <si>
    <t xml:space="preserve">DO NOT ISSUE THIS SHEET TO CLIENT; TOTAL SUMMARY SHEET FOR ISSUE ONLY </t>
  </si>
  <si>
    <t>COUNTRY</t>
  </si>
  <si>
    <t>IRELAND</t>
  </si>
  <si>
    <t>CITY</t>
  </si>
  <si>
    <t>Country Information and Statistics</t>
  </si>
  <si>
    <t xml:space="preserve">Total Local Currency/m2 Cat B fit out </t>
  </si>
  <si>
    <t xml:space="preserve">Total Local Currency/sqft Cat B fit out </t>
  </si>
  <si>
    <t xml:space="preserve">Typical Local Currency/sqft Cat A cost </t>
  </si>
  <si>
    <t>Typical Local Currency/sqft Dilaps refurb</t>
  </si>
  <si>
    <t>Typical Procurement</t>
  </si>
  <si>
    <t xml:space="preserve">Typical Contract </t>
  </si>
  <si>
    <t>Typical Build time (on site)</t>
  </si>
  <si>
    <t xml:space="preserve">Typical professional fees </t>
  </si>
  <si>
    <t>TBC% of construction cost</t>
  </si>
  <si>
    <t>Construction inflation prediction over next 12 months</t>
  </si>
  <si>
    <t>0-1%</t>
  </si>
  <si>
    <t>Quantity</t>
  </si>
  <si>
    <t>Unit</t>
  </si>
  <si>
    <t>Rate</t>
  </si>
  <si>
    <t>Total</t>
  </si>
  <si>
    <t>Architectural Packages</t>
  </si>
  <si>
    <t>Services Packages</t>
  </si>
  <si>
    <t>Electrical Installations</t>
  </si>
  <si>
    <t xml:space="preserve">2.1      Shell &amp; Core </t>
  </si>
  <si>
    <t>2.2      Category A Fit-Out (Warm Shell)</t>
  </si>
  <si>
    <t>Typically what the developer provides as part of the rentable office space and usually comprises the following:</t>
  </si>
  <si>
    <t>• Raised Floors</t>
  </si>
  <si>
    <t>• Suspended Ceilings</t>
  </si>
  <si>
    <t>• Extension of the Mechanical and Electrical services above the Ceiling from the riser across the lettable space</t>
  </si>
  <si>
    <t>• Finishes to the internal face of the external and core walls</t>
  </si>
  <si>
    <t>2.3       Category B Fit-Out (Tenant Fit out)</t>
  </si>
  <si>
    <t>Category B completes the fit-out to the occupier’s specific requirements, typically comprising the following:</t>
  </si>
  <si>
    <t>• Installation of cellular offices</t>
  </si>
  <si>
    <t>• enhanced finishes</t>
  </si>
  <si>
    <t>• Conference/meeting room facilities</t>
  </si>
  <si>
    <t>• Reception area</t>
  </si>
  <si>
    <t>• enhanced services / specialist lighting</t>
  </si>
  <si>
    <t>• IT and AV installations</t>
  </si>
  <si>
    <t>• tea point/kitchen fit-out</t>
  </si>
  <si>
    <t>• furniture</t>
  </si>
  <si>
    <t>• blinds</t>
  </si>
  <si>
    <t>Mags de Búrca</t>
  </si>
  <si>
    <t>Dublin</t>
  </si>
  <si>
    <t>Internal walls</t>
  </si>
  <si>
    <r>
      <t>These include fully finished landlord areas comprising Main Entrance and Reception, Lift and Stair Cores, Lobbies and Toilets. These areas are not part of the space rented to the tenant. The office floor areas are left as a shell, ready for category A fit-out (</t>
    </r>
    <r>
      <rPr>
        <i/>
        <sz val="10"/>
        <color indexed="8"/>
        <rFont val="Calibri"/>
        <family val="2"/>
      </rPr>
      <t>See Note 2.2</t>
    </r>
    <r>
      <rPr>
        <sz val="10"/>
        <color indexed="8"/>
        <rFont val="Calibri"/>
        <family val="2"/>
      </rPr>
      <t>)</t>
    </r>
    <r>
      <rPr>
        <b/>
        <sz val="10"/>
        <color indexed="8"/>
        <rFont val="Calibri"/>
        <family val="2"/>
      </rPr>
      <t xml:space="preserve"> </t>
    </r>
  </si>
  <si>
    <t>General painting of walls throughout</t>
  </si>
  <si>
    <t>Carpet finishes throughout, upgrade of finishes to meeting rooms and office</t>
  </si>
  <si>
    <t>Grid and tile ceiling, upgrade of plasterboard to meeting rooms and office</t>
  </si>
  <si>
    <t xml:space="preserve">(Fire safety signage, cleaning) </t>
  </si>
  <si>
    <t>Any demolitions and alterations to existing finishes, layout or structure</t>
  </si>
  <si>
    <t>Internal wall Completions</t>
  </si>
  <si>
    <t>Acoustic/ fire/ moisture resistant rated stud walls, Glazed Partitions</t>
  </si>
  <si>
    <t xml:space="preserve"> (Budget allowance for fixed Herman Miller 'Ratio' desks, Herman Miller 'Mirra' chairs, 2 drawer pedistals, monitor arms, armchairs, sofas, etc)</t>
  </si>
  <si>
    <t>Internal perimeter blinds, Mini-kitchen Joinery,</t>
  </si>
  <si>
    <t>Comments</t>
  </si>
  <si>
    <t>COMMENTS</t>
  </si>
  <si>
    <t>Project Name:</t>
  </si>
  <si>
    <t>CURRENT</t>
  </si>
  <si>
    <t>TOTAL CONSTRUCTION WORKS</t>
  </si>
  <si>
    <t>Construction Works</t>
  </si>
  <si>
    <t>August</t>
  </si>
  <si>
    <t>NOTE: The information below will be auto-generated from the main cost estimate template to obtain the relevant totals in line with the seven costs heads required for inclusion within the project control document.</t>
  </si>
  <si>
    <t xml:space="preserve">Project Title: </t>
  </si>
  <si>
    <t>Prepared By (Individual &amp; Organisation)</t>
  </si>
  <si>
    <t xml:space="preserve">Approving Authority: </t>
  </si>
  <si>
    <t xml:space="preserve">Date Prepared: </t>
  </si>
  <si>
    <t>Sponsoring Agency:</t>
  </si>
  <si>
    <t>PCD Summary</t>
  </si>
  <si>
    <t>Sub-Total</t>
  </si>
  <si>
    <t>VAT %</t>
  </si>
  <si>
    <t>VAT Amount</t>
  </si>
  <si>
    <t>Total Incl. VAT</t>
  </si>
  <si>
    <t>Concept, Development &amp; Option Selection</t>
  </si>
  <si>
    <t>Preliminary Design</t>
  </si>
  <si>
    <t>Statutory Processes</t>
  </si>
  <si>
    <t>Detailed Design &amp; Procurement</t>
  </si>
  <si>
    <t>Construction &amp; Implementation</t>
  </si>
  <si>
    <t>Close Out &amp; Review</t>
  </si>
  <si>
    <t>Land &amp; Property Costs</t>
  </si>
  <si>
    <t>Sub-Total (Ex.VAT)</t>
  </si>
  <si>
    <t>Guidance Notes</t>
  </si>
  <si>
    <t>* All cells in purple - input is required</t>
  </si>
  <si>
    <t>*** Figures are illustrative ***</t>
  </si>
  <si>
    <t>Construction Phase Financial Report</t>
  </si>
  <si>
    <t>Band 2 (€0.5-10 Million) &amp; Band 3 (€10 Million+) Projects</t>
  </si>
  <si>
    <t>Highways Improvement for Urban Environment - Dublin</t>
  </si>
  <si>
    <t>SA to confirm the project title</t>
  </si>
  <si>
    <t xml:space="preserve">SA to confirm the approving authority </t>
  </si>
  <si>
    <t>South Dublin Council</t>
  </si>
  <si>
    <t xml:space="preserve">SA to enter the sponoring agency </t>
  </si>
  <si>
    <t>If no partnering organisation (leave blank)</t>
  </si>
  <si>
    <t>XXXX JPMKT Civil Engineering Ltd</t>
  </si>
  <si>
    <t>SA to enter the main contractor name</t>
  </si>
  <si>
    <t>SA to input the report issue date</t>
  </si>
  <si>
    <t>CONTENTS PAGE</t>
  </si>
  <si>
    <t>Report No.</t>
  </si>
  <si>
    <t>SA to confirm</t>
  </si>
  <si>
    <t>Date:</t>
  </si>
  <si>
    <t>Schedule of Payment Certificates</t>
  </si>
  <si>
    <t>Employer Claims Summary</t>
  </si>
  <si>
    <t>Situation Notification Summary</t>
  </si>
  <si>
    <t>Other liabilities Summary</t>
  </si>
  <si>
    <t>Employer's Comparison Data Sheet</t>
  </si>
  <si>
    <t xml:space="preserve">Construction Expenditure Profile </t>
  </si>
  <si>
    <t>Revision</t>
  </si>
  <si>
    <t>Status</t>
  </si>
  <si>
    <t>Prepared by</t>
  </si>
  <si>
    <t>Checked by</t>
  </si>
  <si>
    <t>Date</t>
  </si>
  <si>
    <t>Interim Cost Report</t>
  </si>
  <si>
    <t>S Gate</t>
  </si>
  <si>
    <t>M Bunny</t>
  </si>
  <si>
    <t>SA to sign off (2 parties within their organisation)</t>
  </si>
  <si>
    <t>Cost and Schedule Performance Indicators</t>
  </si>
  <si>
    <t>CPI</t>
  </si>
  <si>
    <t>SPI</t>
  </si>
  <si>
    <t>Cost Report No_01</t>
  </si>
  <si>
    <t>Cost Report No:</t>
  </si>
  <si>
    <t>NTA</t>
  </si>
  <si>
    <t>Ref</t>
  </si>
  <si>
    <t>Sponsoring Agency</t>
  </si>
  <si>
    <t>Main Contractor Contract Sum</t>
  </si>
  <si>
    <t>CONSTRUCTION WORKS</t>
  </si>
  <si>
    <t>PREPARATION &amp; ADMINISTRATION</t>
  </si>
  <si>
    <t>TOTAL PREPARATION &amp; ADMINISTRATION</t>
  </si>
  <si>
    <t>Scope &amp; Purpose</t>
  </si>
  <si>
    <t>€</t>
  </si>
  <si>
    <t xml:space="preserve">Approved Budget </t>
  </si>
  <si>
    <t>Main Contractor (Contract Sum)</t>
  </si>
  <si>
    <t>LAND &amp; PROPERTY COSTS</t>
  </si>
  <si>
    <t>TOTAL LAND &amp; PROPERTY COSTS</t>
  </si>
  <si>
    <t>Land &amp; Property Costs (if applicable)</t>
  </si>
  <si>
    <t>ADJUSTMENTS</t>
  </si>
  <si>
    <t xml:space="preserve">Inflation </t>
  </si>
  <si>
    <t>Project Specific Risk (013_B23_QRA_CMG)</t>
  </si>
  <si>
    <t>Per Cent for Art Scheme</t>
  </si>
  <si>
    <t>TOTAL ADJUSTMENTS</t>
  </si>
  <si>
    <t xml:space="preserve">OVERALL TOTAL (Excluding VAT): </t>
  </si>
  <si>
    <t>Adjustments</t>
  </si>
  <si>
    <t>Land &amp; Property</t>
  </si>
  <si>
    <t>Preparation &amp; Administration</t>
  </si>
  <si>
    <t>National Transport Authority</t>
  </si>
  <si>
    <t>Inflation</t>
  </si>
  <si>
    <t>Contingency Sum</t>
  </si>
  <si>
    <t>Project Specific Risk</t>
  </si>
  <si>
    <t>Arts (Allowance)</t>
  </si>
  <si>
    <t>VAT on Land (if applicable)</t>
  </si>
  <si>
    <t>PCD - APPROVED NTA BUDGET</t>
  </si>
  <si>
    <t>Total Incl.VAT</t>
  </si>
  <si>
    <t>OVERALL COST SUMMARY</t>
  </si>
  <si>
    <t>PROGRAMME</t>
  </si>
  <si>
    <t>Current delay, days (if any)</t>
  </si>
  <si>
    <t>Forecast Substantial Completion Date</t>
  </si>
  <si>
    <t>Original Date for Substantial Completion</t>
  </si>
  <si>
    <t>Contractor Estimated Impact</t>
  </si>
  <si>
    <t>Cost</t>
  </si>
  <si>
    <t>Impact</t>
  </si>
  <si>
    <t>Employer Estimated Impact</t>
  </si>
  <si>
    <t>Open / Closed</t>
  </si>
  <si>
    <t>Agreed Value (Cost &amp; Time)</t>
  </si>
  <si>
    <t>Protection to ESB duct</t>
  </si>
  <si>
    <t>IW Watermain line</t>
  </si>
  <si>
    <t>Eircom - chamber alteration</t>
  </si>
  <si>
    <t>Re-build wall (boundary collapse)</t>
  </si>
  <si>
    <t>Investigation works (plant) for LA</t>
  </si>
  <si>
    <t>**/08*20**</t>
  </si>
  <si>
    <t>Closed</t>
  </si>
  <si>
    <t>Date Received</t>
  </si>
  <si>
    <t>Estimated Libility (Worst Case)</t>
  </si>
  <si>
    <t>No effect</t>
  </si>
  <si>
    <t>Open</t>
  </si>
  <si>
    <t>Additional tactile paving at pedestrian crossings</t>
  </si>
  <si>
    <t>3 days</t>
  </si>
  <si>
    <t>2 days</t>
  </si>
  <si>
    <t>5 days</t>
  </si>
  <si>
    <t>ESB ducts reduced from 4 number to 3 number</t>
  </si>
  <si>
    <t>BUDGET</t>
  </si>
  <si>
    <t>Including allowance for arts - final scope TBA</t>
  </si>
  <si>
    <t>* NTA templates are locked - In certain circumstances if the templates are to be unlocked for editing (additional line etc… (no deleting allowed) - the request is to be put in writing to the NTA Programme Manager for approval</t>
  </si>
  <si>
    <t>SA to confirm - populate from 10.3 register (total automatically carries across)</t>
  </si>
  <si>
    <t>SA to confirm - populate from 10.9 register (total automatically carries across)</t>
  </si>
  <si>
    <t>SA to confirm - input a figure if applicable (separate OGP worksheet)</t>
  </si>
  <si>
    <t>SA to confirm - figures should be from the NTA approval to construction from Phase 5</t>
  </si>
  <si>
    <t>Tot's automatically from above</t>
  </si>
  <si>
    <t>No</t>
  </si>
  <si>
    <t>Month</t>
  </si>
  <si>
    <t>Certified Amount</t>
  </si>
  <si>
    <t>Forecast Value</t>
  </si>
  <si>
    <t>Contractor Projected Cash Flow</t>
  </si>
  <si>
    <t>January</t>
  </si>
  <si>
    <t>February</t>
  </si>
  <si>
    <t>July</t>
  </si>
  <si>
    <t>September</t>
  </si>
  <si>
    <t>October</t>
  </si>
  <si>
    <t>November</t>
  </si>
  <si>
    <t>December</t>
  </si>
  <si>
    <t>March</t>
  </si>
  <si>
    <t>April</t>
  </si>
  <si>
    <t>May</t>
  </si>
  <si>
    <t xml:space="preserve">June </t>
  </si>
  <si>
    <t>Year</t>
  </si>
  <si>
    <t xml:space="preserve">Main Contractor Contract Sum </t>
  </si>
  <si>
    <t>Tot's automatically</t>
  </si>
  <si>
    <t>SA to confirm who prepared the cost report</t>
  </si>
  <si>
    <t>SA to confirm the submission date</t>
  </si>
  <si>
    <t xml:space="preserve">3. Change Order Summary </t>
  </si>
  <si>
    <t xml:space="preserve">4. Employer Claims Summary </t>
  </si>
  <si>
    <t>VAT @ 13.5%</t>
  </si>
  <si>
    <t>Total (Including VAT)</t>
  </si>
  <si>
    <t>Sub-total calculates automatically</t>
  </si>
  <si>
    <t>VAT @ 13.% calculates automatically</t>
  </si>
  <si>
    <t>Total calculates automatically</t>
  </si>
  <si>
    <t>SA to confirm - if final figures on variation expenditure (month) is not known - SA to include their best estimate</t>
  </si>
  <si>
    <t>SA to confirm - Worst case is carried to executive summary</t>
  </si>
  <si>
    <t>Figure carries into the executive summary</t>
  </si>
  <si>
    <t>SA - no action - carries from cover page</t>
  </si>
  <si>
    <t>SA to confirm report number</t>
  </si>
  <si>
    <t>** Financial Reports are required Monthly - submission from the Sponsoring Agency to the NTA PM **</t>
  </si>
  <si>
    <t>SA to confirm contract sum</t>
  </si>
  <si>
    <t>1. PROJECT EXECUTIVE SUMMARY</t>
  </si>
  <si>
    <t xml:space="preserve">2. Project Control Document Summary </t>
  </si>
  <si>
    <t>1. Executive Summary</t>
  </si>
  <si>
    <t>2. Project Control Document Summary (PCD)</t>
  </si>
  <si>
    <t>3. Change Orders - Agreed</t>
  </si>
  <si>
    <t>3. Change Orders - To be Agreed</t>
  </si>
  <si>
    <t>4. Employer Claims - Agreed</t>
  </si>
  <si>
    <t>4. Employer Claims - To be Agreed</t>
  </si>
  <si>
    <t>S Gate / SDCC</t>
  </si>
  <si>
    <t>Q3 2023</t>
  </si>
  <si>
    <t>SA and design team are currently reviewing (critical path)</t>
  </si>
  <si>
    <t>Forecast Out-Turn</t>
  </si>
  <si>
    <t>Change Control (Clause 10.3): Agreed</t>
  </si>
  <si>
    <t>Change Control (Clause 10.3): To be Agreed</t>
  </si>
  <si>
    <t>Employer Claims (Clause 10.9): Agreed</t>
  </si>
  <si>
    <t>Employer Claims (Clause 10.9): To be Agreed</t>
  </si>
  <si>
    <t>Ex-Gratia Payments (if applicable)</t>
  </si>
  <si>
    <t>Refer to separate OGP worksheet (if applicable)</t>
  </si>
  <si>
    <t>Change Control (Clause 10.3) - Agreed</t>
  </si>
  <si>
    <t>Employer Claims (Clause 10.9) - Agreed</t>
  </si>
  <si>
    <t>Employer Claims (Clause 10.9) - To be Agreed</t>
  </si>
  <si>
    <t>Change Control (Clause 10.3) - TBA</t>
  </si>
  <si>
    <t>Employer Claims (Clause 10.9) - TBA</t>
  </si>
  <si>
    <t>6. Cash Flow Expenditure (Main Contractor)</t>
  </si>
  <si>
    <t>6. Main Contractor - Cash Flow Expenditure</t>
  </si>
  <si>
    <t xml:space="preserve">5. Potential Liabilitites Summary </t>
  </si>
  <si>
    <t>Estimated Impact</t>
  </si>
  <si>
    <t>Impact (Time)</t>
  </si>
  <si>
    <t>Potential Liabilitites</t>
  </si>
  <si>
    <t>Estimated Total Cost (Including Time)</t>
  </si>
  <si>
    <t>5. Potential Liabilitites</t>
  </si>
  <si>
    <t>Potential Liabilities</t>
  </si>
  <si>
    <t>SA to confirm - populate from potential liabilities (total automatically carries across)</t>
  </si>
  <si>
    <t>No delay</t>
  </si>
  <si>
    <t>Unknown fibre optic cable located - survey work is underway from the contractor to determine the extent of disruption (diversion will be required by specialist)</t>
  </si>
  <si>
    <t>15 days</t>
  </si>
  <si>
    <t>Change Control (Clause10.3): Agreed</t>
  </si>
  <si>
    <t>Contingency Sum (001_B123_CC_CMG)</t>
  </si>
  <si>
    <t>Contract Signing Date</t>
  </si>
  <si>
    <t>Contract Start Date On Site</t>
  </si>
  <si>
    <t>Badger sett encourtered during site strip - ecologist and vets required for safe removal / re-locating</t>
  </si>
  <si>
    <t>SA to confirm - when figures are finalised / agreed carry over to Clause 10.3 register</t>
  </si>
  <si>
    <t>Compensation Events (Clause 10.3) - Agreed</t>
  </si>
  <si>
    <t>Compensation Events (Clause 10.3) - To be Agreed</t>
  </si>
  <si>
    <t>Project Code: SDCC-**-****</t>
  </si>
  <si>
    <t>SA to confirm the project code</t>
  </si>
  <si>
    <t>PCD - Current Expenditure - Construction Stage</t>
  </si>
  <si>
    <t>Qty</t>
  </si>
  <si>
    <r>
      <rPr>
        <b/>
        <u val="single"/>
        <sz val="11"/>
        <rFont val="Lucida Sans"/>
        <family val="2"/>
      </rPr>
      <t>Monthly</t>
    </r>
    <r>
      <rPr>
        <b/>
        <sz val="11"/>
        <rFont val="Lucida Sans"/>
        <family val="2"/>
      </rPr>
      <t xml:space="preserve"> cost reports is required for all NTA Band 2 / 3 projects: Completed cost reports are to be issued to the NTA Programme Manager </t>
    </r>
  </si>
  <si>
    <t>**Exclude Retention Values from Projected Cash Flow</t>
  </si>
  <si>
    <t>No expenditure (incurred costs included in 10.3 register / potential liabilitites)</t>
  </si>
  <si>
    <t>SA to include potential variations - items that have not yet been received under Clause 10.3</t>
  </si>
  <si>
    <t>Figures carry across from Exective Summary tab</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</si>
</sst>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1809]dd\ mmmm\ yyyy;@"/>
    <numFmt numFmtId="180" formatCode="0.0"/>
    <numFmt numFmtId="181" formatCode="[$-F800]dddd\,\ mmmm\ dd\,\ yyyy"/>
    <numFmt numFmtId="182" formatCode="#,##0_);[Red]\(#,##0\);"/>
    <numFmt numFmtId="183" formatCode="\(&quot;€&quot;#,##0.00\)"/>
    <numFmt numFmtId="184" formatCode="#,##0.0000000"/>
    <numFmt numFmtId="185" formatCode="#,##0.0000"/>
    <numFmt numFmtId="186" formatCode="#,##0_ ;[Red]\-#,##0\ "/>
    <numFmt numFmtId="187" formatCode="_-[$€-1809]* #,##0_-;\-[$€-1809]* #,##0_-;_-[$€-1809]* &quot;-&quot;??_-;_-@_-"/>
    <numFmt numFmtId="188" formatCode="&quot;€&quot;#,##0"/>
    <numFmt numFmtId="189" formatCode="[$-1809]dddd\ d\ mmmm\ yyyy"/>
    <numFmt numFmtId="190" formatCode="[$-409]dddd\,\ mmmm\ d\,\ yyyy"/>
    <numFmt numFmtId="191" formatCode="[$-809]dd\ mmmm\ yyyy"/>
    <numFmt numFmtId="192" formatCode="#,##0.000"/>
    <numFmt numFmtId="193" formatCode="#,##0.000000000"/>
    <numFmt numFmtId="194" formatCode="&quot;Yes&quot;;&quot;Yes&quot;;&quot;No&quot;"/>
    <numFmt numFmtId="195" formatCode="&quot;True&quot;;&quot;True&quot;;&quot;False&quot;"/>
    <numFmt numFmtId="196" formatCode="&quot;On&quot;;&quot;On&quot;;&quot;Off&quot;"/>
    <numFmt numFmtId="197" formatCode="[$€-2]\ #,##0.00_);[Red]\([$€-2]\ #,##0.00\)"/>
    <numFmt numFmtId="198" formatCode="#,##0.0000000000"/>
    <numFmt numFmtId="199" formatCode="#,##0.00_ ;[Red]\-#,##0.00\ "/>
    <numFmt numFmtId="200" formatCode="[$€-1809]#,##0.00"/>
    <numFmt numFmtId="201" formatCode="000"/>
    <numFmt numFmtId="202" formatCode="dd/mm/yyyy;@"/>
    <numFmt numFmtId="203" formatCode="_-[$€-2]\ * #,##0.00_-;\-[$€-2]\ * #,##0.00_-;_-[$€-2]\ * &quot;-&quot;??_-;_-@_-"/>
  </numFmts>
  <fonts count="144">
    <font>
      <sz val="11"/>
      <color theme="1"/>
      <name val="Calibri"/>
      <family val="2"/>
    </font>
    <font>
      <sz val="11"/>
      <color indexed="8"/>
      <name val="Calibri"/>
      <family val="2"/>
    </font>
    <font>
      <sz val="10"/>
      <name val="Arial"/>
      <family val="2"/>
    </font>
    <font>
      <sz val="10"/>
      <name val="Futura Lt BT"/>
      <family val="2"/>
    </font>
    <font>
      <sz val="12"/>
      <name val="Arial"/>
      <family val="2"/>
    </font>
    <font>
      <sz val="8"/>
      <name val="Futura Lt BT"/>
      <family val="2"/>
    </font>
    <font>
      <b/>
      <sz val="8"/>
      <color indexed="23"/>
      <name val="Futura Lt BT"/>
      <family val="2"/>
    </font>
    <font>
      <b/>
      <sz val="8"/>
      <name val="Futura Lt BT"/>
      <family val="2"/>
    </font>
    <font>
      <b/>
      <sz val="8"/>
      <color indexed="8"/>
      <name val="Futura Lt BT"/>
      <family val="2"/>
    </font>
    <font>
      <b/>
      <sz val="8"/>
      <color indexed="12"/>
      <name val="Futura Lt BT"/>
      <family val="2"/>
    </font>
    <font>
      <sz val="11"/>
      <name val="Futura Lt BT"/>
      <family val="2"/>
    </font>
    <font>
      <b/>
      <sz val="10"/>
      <name val="Futura Lt BT"/>
      <family val="2"/>
    </font>
    <font>
      <b/>
      <sz val="10"/>
      <color indexed="8"/>
      <name val="Calibri"/>
      <family val="2"/>
    </font>
    <font>
      <sz val="10"/>
      <color indexed="8"/>
      <name val="Calibri"/>
      <family val="2"/>
    </font>
    <font>
      <i/>
      <sz val="10"/>
      <color indexed="8"/>
      <name val="Calibri"/>
      <family val="2"/>
    </font>
    <font>
      <b/>
      <sz val="11"/>
      <name val="Lucida Sans"/>
      <family val="2"/>
    </font>
    <font>
      <sz val="10"/>
      <name val="Lucida Sans"/>
      <family val="2"/>
    </font>
    <font>
      <sz val="1"/>
      <name val="Gill Sans MT Light"/>
      <family val="2"/>
    </font>
    <font>
      <b/>
      <sz val="12"/>
      <name val="Gill Sans MT Light"/>
      <family val="2"/>
    </font>
    <font>
      <sz val="12"/>
      <name val="Gill Sans MT Light"/>
      <family val="2"/>
    </font>
    <font>
      <sz val="10"/>
      <name val="Gill Sans MT Light"/>
      <family val="2"/>
    </font>
    <font>
      <u val="single"/>
      <sz val="10"/>
      <color indexed="12"/>
      <name val="Arial"/>
      <family val="2"/>
    </font>
    <font>
      <u val="single"/>
      <sz val="18"/>
      <name val="Arial"/>
      <family val="2"/>
    </font>
    <font>
      <b/>
      <u val="single"/>
      <sz val="12"/>
      <name val="Gill Sans MT Light"/>
      <family val="2"/>
    </font>
    <font>
      <b/>
      <sz val="14"/>
      <name val="Garamond"/>
      <family val="1"/>
    </font>
    <font>
      <b/>
      <sz val="10"/>
      <name val="Gill Sans MT Light"/>
      <family val="2"/>
    </font>
    <font>
      <sz val="12"/>
      <name val="Times New Roman"/>
      <family val="1"/>
    </font>
    <font>
      <b/>
      <sz val="12"/>
      <name val="Lucida Sans"/>
      <family val="2"/>
    </font>
    <font>
      <sz val="11"/>
      <name val="Lucida Sans"/>
      <family val="2"/>
    </font>
    <font>
      <b/>
      <sz val="10"/>
      <name val="Lucida Sans"/>
      <family val="2"/>
    </font>
    <font>
      <b/>
      <u val="single"/>
      <sz val="11"/>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Calibri"/>
      <family val="2"/>
    </font>
    <font>
      <b/>
      <sz val="8"/>
      <color indexed="9"/>
      <name val="Futura Lt BT"/>
      <family val="2"/>
    </font>
    <font>
      <sz val="8"/>
      <color indexed="9"/>
      <name val="Futura Lt BT"/>
      <family val="2"/>
    </font>
    <font>
      <sz val="8"/>
      <color indexed="8"/>
      <name val="Futura Lt BT"/>
      <family val="2"/>
    </font>
    <font>
      <b/>
      <sz val="8"/>
      <color indexed="17"/>
      <name val="Futura Lt BT"/>
      <family val="2"/>
    </font>
    <font>
      <b/>
      <sz val="10"/>
      <color indexed="8"/>
      <name val="Futura Lt BT"/>
      <family val="2"/>
    </font>
    <font>
      <sz val="10"/>
      <color indexed="8"/>
      <name val="Futura Lt BT"/>
      <family val="2"/>
    </font>
    <font>
      <sz val="11"/>
      <name val="Calibri"/>
      <family val="2"/>
    </font>
    <font>
      <sz val="11"/>
      <color indexed="10"/>
      <name val="Futura Md BT"/>
      <family val="2"/>
    </font>
    <font>
      <sz val="10"/>
      <color indexed="9"/>
      <name val="Futura Lt BT"/>
      <family val="2"/>
    </font>
    <font>
      <i/>
      <sz val="10"/>
      <color indexed="8"/>
      <name val="Futura Lt BT"/>
      <family val="2"/>
    </font>
    <font>
      <b/>
      <sz val="14"/>
      <color indexed="57"/>
      <name val="Calibri"/>
      <family val="2"/>
    </font>
    <font>
      <sz val="10"/>
      <color indexed="8"/>
      <name val="Lucida Sans"/>
      <family val="2"/>
    </font>
    <font>
      <b/>
      <sz val="10"/>
      <color indexed="8"/>
      <name val="Lucida Sans"/>
      <family val="2"/>
    </font>
    <font>
      <b/>
      <sz val="10"/>
      <color indexed="9"/>
      <name val="Lucida Sans"/>
      <family val="2"/>
    </font>
    <font>
      <b/>
      <u val="single"/>
      <sz val="12"/>
      <color indexed="9"/>
      <name val="Lucida Sans"/>
      <family val="2"/>
    </font>
    <font>
      <sz val="10"/>
      <color indexed="30"/>
      <name val="Lucida Sans"/>
      <family val="2"/>
    </font>
    <font>
      <b/>
      <sz val="10"/>
      <color indexed="30"/>
      <name val="Lucida Sans"/>
      <family val="2"/>
    </font>
    <font>
      <b/>
      <u val="single"/>
      <sz val="12"/>
      <color indexed="30"/>
      <name val="Lucida Sans"/>
      <family val="2"/>
    </font>
    <font>
      <sz val="11"/>
      <color indexed="9"/>
      <name val="Lucida Sans"/>
      <family val="2"/>
    </font>
    <font>
      <b/>
      <u val="single"/>
      <sz val="11"/>
      <color indexed="8"/>
      <name val="Calibri"/>
      <family val="2"/>
    </font>
    <font>
      <b/>
      <sz val="11"/>
      <name val="Calibri"/>
      <family val="2"/>
    </font>
    <font>
      <sz val="14"/>
      <name val="Calibri"/>
      <family val="2"/>
    </font>
    <font>
      <b/>
      <u val="single"/>
      <sz val="11"/>
      <color indexed="9"/>
      <name val="Calibri"/>
      <family val="2"/>
    </font>
    <font>
      <sz val="11"/>
      <color indexed="30"/>
      <name val="Calibri"/>
      <family val="2"/>
    </font>
    <font>
      <b/>
      <u val="single"/>
      <sz val="16"/>
      <color indexed="18"/>
      <name val="Lucida Sans"/>
      <family val="2"/>
    </font>
    <font>
      <b/>
      <sz val="11"/>
      <color indexed="30"/>
      <name val="Calibri"/>
      <family val="2"/>
    </font>
    <font>
      <b/>
      <u val="single"/>
      <sz val="16"/>
      <color indexed="30"/>
      <name val="Lucida Sans"/>
      <family val="2"/>
    </font>
    <font>
      <b/>
      <sz val="1"/>
      <color indexed="60"/>
      <name val="Gill Sans MT Light"/>
      <family val="2"/>
    </font>
    <font>
      <b/>
      <sz val="11"/>
      <color indexed="60"/>
      <name val="Calibri"/>
      <family val="2"/>
    </font>
    <font>
      <sz val="10"/>
      <color indexed="10"/>
      <name val="Lucida Sans"/>
      <family val="2"/>
    </font>
    <font>
      <b/>
      <sz val="11"/>
      <color indexed="10"/>
      <name val="Calibri"/>
      <family val="2"/>
    </font>
    <font>
      <b/>
      <u val="single"/>
      <sz val="11"/>
      <color indexed="30"/>
      <name val="Lucida Sans"/>
      <family val="2"/>
    </font>
    <font>
      <b/>
      <sz val="12"/>
      <color indexed="60"/>
      <name val="Lucida Sans"/>
      <family val="2"/>
    </font>
    <font>
      <b/>
      <sz val="11"/>
      <color indexed="30"/>
      <name val="Lucida Sans"/>
      <family val="2"/>
    </font>
    <font>
      <sz val="10"/>
      <color indexed="30"/>
      <name val="Calibri"/>
      <family val="2"/>
    </font>
    <font>
      <sz val="16"/>
      <color indexed="9"/>
      <name val="Lucida Sans"/>
      <family val="2"/>
    </font>
    <font>
      <b/>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color rgb="FFFFFFFF"/>
      <name val="Futura Lt BT"/>
      <family val="2"/>
    </font>
    <font>
      <sz val="8"/>
      <color rgb="FFFFFFFF"/>
      <name val="Futura Lt BT"/>
      <family val="2"/>
    </font>
    <font>
      <sz val="8"/>
      <color rgb="FF000000"/>
      <name val="Futura Lt BT"/>
      <family val="2"/>
    </font>
    <font>
      <b/>
      <sz val="8"/>
      <color rgb="FF008000"/>
      <name val="Futura Lt BT"/>
      <family val="2"/>
    </font>
    <font>
      <b/>
      <sz val="8"/>
      <color rgb="FF00B050"/>
      <name val="Futura Lt BT"/>
      <family val="2"/>
    </font>
    <font>
      <b/>
      <sz val="10"/>
      <color theme="1"/>
      <name val="Futura Lt BT"/>
      <family val="2"/>
    </font>
    <font>
      <sz val="10"/>
      <color rgb="FF000000"/>
      <name val="Futura Lt BT"/>
      <family val="2"/>
    </font>
    <font>
      <sz val="10"/>
      <color theme="1"/>
      <name val="Futura Lt BT"/>
      <family val="2"/>
    </font>
    <font>
      <b/>
      <sz val="11"/>
      <color rgb="FFFFFFFF"/>
      <name val="Calibri"/>
      <family val="2"/>
    </font>
    <font>
      <sz val="11"/>
      <color rgb="FFFFFFFF"/>
      <name val="Calibri"/>
      <family val="2"/>
    </font>
    <font>
      <sz val="11"/>
      <color rgb="FFFF0000"/>
      <name val="Futura Md BT"/>
      <family val="2"/>
    </font>
    <font>
      <sz val="11"/>
      <color rgb="FF000000"/>
      <name val="Calibri"/>
      <family val="2"/>
    </font>
    <font>
      <sz val="10"/>
      <color rgb="FFFFFFFF"/>
      <name val="Futura Lt BT"/>
      <family val="2"/>
    </font>
    <font>
      <b/>
      <sz val="10"/>
      <color theme="1"/>
      <name val="Calibri"/>
      <family val="2"/>
    </font>
    <font>
      <sz val="10"/>
      <color theme="1"/>
      <name val="Calibri"/>
      <family val="2"/>
    </font>
    <font>
      <i/>
      <sz val="10"/>
      <color theme="1"/>
      <name val="Futura Lt BT"/>
      <family val="2"/>
    </font>
    <font>
      <b/>
      <sz val="14"/>
      <color rgb="FF435754"/>
      <name val="Calibri"/>
      <family val="2"/>
    </font>
    <font>
      <sz val="10"/>
      <color theme="1"/>
      <name val="Lucida Sans"/>
      <family val="2"/>
    </font>
    <font>
      <b/>
      <sz val="10"/>
      <color theme="1"/>
      <name val="Lucida Sans"/>
      <family val="2"/>
    </font>
    <font>
      <b/>
      <sz val="10"/>
      <color theme="0"/>
      <name val="Lucida Sans"/>
      <family val="2"/>
    </font>
    <font>
      <b/>
      <u val="single"/>
      <sz val="12"/>
      <color theme="0"/>
      <name val="Lucida Sans"/>
      <family val="2"/>
    </font>
    <font>
      <sz val="10"/>
      <color rgb="FF0070C0"/>
      <name val="Lucida Sans"/>
      <family val="2"/>
    </font>
    <font>
      <b/>
      <sz val="10"/>
      <color rgb="FF0070C0"/>
      <name val="Lucida Sans"/>
      <family val="2"/>
    </font>
    <font>
      <b/>
      <u val="single"/>
      <sz val="12"/>
      <color rgb="FF0070C0"/>
      <name val="Lucida Sans"/>
      <family val="2"/>
    </font>
    <font>
      <sz val="11"/>
      <color theme="0"/>
      <name val="Lucida Sans"/>
      <family val="2"/>
    </font>
    <font>
      <b/>
      <u val="single"/>
      <sz val="11"/>
      <color theme="1"/>
      <name val="Calibri"/>
      <family val="2"/>
    </font>
    <font>
      <b/>
      <u val="single"/>
      <sz val="11"/>
      <color theme="0"/>
      <name val="Calibri"/>
      <family val="2"/>
    </font>
    <font>
      <sz val="11"/>
      <color rgb="FF0070C0"/>
      <name val="Calibri"/>
      <family val="2"/>
    </font>
    <font>
      <b/>
      <u val="single"/>
      <sz val="16"/>
      <color rgb="FF3C0A82"/>
      <name val="Lucida Sans"/>
      <family val="2"/>
    </font>
    <font>
      <b/>
      <sz val="11"/>
      <color rgb="FF0070C0"/>
      <name val="Calibri"/>
      <family val="2"/>
    </font>
    <font>
      <b/>
      <u val="single"/>
      <sz val="16"/>
      <color rgb="FF0070C0"/>
      <name val="Lucida Sans"/>
      <family val="2"/>
    </font>
    <font>
      <b/>
      <sz val="1"/>
      <color rgb="FFC00000"/>
      <name val="Gill Sans MT Light"/>
      <family val="2"/>
    </font>
    <font>
      <b/>
      <sz val="11"/>
      <color rgb="FFC00000"/>
      <name val="Calibri"/>
      <family val="2"/>
    </font>
    <font>
      <sz val="10"/>
      <color rgb="FFFF0000"/>
      <name val="Lucida Sans"/>
      <family val="2"/>
    </font>
    <font>
      <b/>
      <sz val="11"/>
      <color rgb="FFFF0000"/>
      <name val="Calibri"/>
      <family val="2"/>
    </font>
    <font>
      <b/>
      <u val="single"/>
      <sz val="11"/>
      <color rgb="FF0070C0"/>
      <name val="Lucida Sans"/>
      <family val="2"/>
    </font>
    <font>
      <b/>
      <sz val="12"/>
      <color rgb="FFC00000"/>
      <name val="Lucida Sans"/>
      <family val="2"/>
    </font>
    <font>
      <sz val="11"/>
      <color rgb="FFC00000"/>
      <name val="Calibri"/>
      <family val="2"/>
    </font>
    <font>
      <b/>
      <sz val="11"/>
      <color rgb="FF0070C0"/>
      <name val="Lucida Sans"/>
      <family val="2"/>
    </font>
    <font>
      <sz val="10"/>
      <color rgb="FF0070C0"/>
      <name val="Calibri"/>
      <family val="2"/>
    </font>
    <font>
      <sz val="16"/>
      <color theme="0"/>
      <name val="Lucida Sans"/>
      <family val="2"/>
    </font>
    <font>
      <b/>
      <i/>
      <sz val="8"/>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A4D"/>
        <bgColor indexed="64"/>
      </patternFill>
    </fill>
    <fill>
      <patternFill patternType="solid">
        <fgColor rgb="FF69BE28"/>
        <bgColor indexed="64"/>
      </patternFill>
    </fill>
    <fill>
      <patternFill patternType="solid">
        <fgColor rgb="FFCCDCD7"/>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3C0A82"/>
        <bgColor indexed="64"/>
      </patternFill>
    </fill>
    <fill>
      <patternFill patternType="solid">
        <fgColor theme="1"/>
        <bgColor indexed="64"/>
      </patternFill>
    </fill>
    <fill>
      <patternFill patternType="solid">
        <fgColor rgb="FFCCC0DA"/>
        <bgColor indexed="64"/>
      </patternFill>
    </fill>
    <fill>
      <patternFill patternType="solid">
        <fgColor rgb="FF6600CC"/>
        <bgColor indexed="64"/>
      </patternFill>
    </fill>
    <fill>
      <patternFill patternType="solid">
        <fgColor theme="1" tint="0.34999001026153564"/>
        <bgColor indexed="64"/>
      </patternFill>
    </fill>
    <fill>
      <patternFill patternType="solid">
        <fgColor rgb="FFBF95DF"/>
        <bgColor indexed="64"/>
      </patternFill>
    </fill>
    <fill>
      <patternFill patternType="solid">
        <fgColor rgb="FFFFFF00"/>
        <bgColor indexed="64"/>
      </patternFill>
    </fill>
    <fill>
      <patternFill patternType="solid">
        <fgColor rgb="FFFF00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thin"/>
    </border>
    <border>
      <left style="thin"/>
      <right style="thin"/>
      <top/>
      <bottom style="thin"/>
    </border>
    <border>
      <left style="thin"/>
      <right style="medium"/>
      <top/>
      <bottom style="thin"/>
    </border>
    <border>
      <left style="medium"/>
      <right/>
      <top style="medium"/>
      <bottom/>
    </border>
    <border>
      <left style="thin"/>
      <right style="thin"/>
      <top style="medium"/>
      <bottom/>
    </border>
    <border>
      <left style="thin"/>
      <right style="medium"/>
      <top style="medium"/>
      <bottom/>
    </border>
    <border>
      <left style="medium"/>
      <right/>
      <top/>
      <bottom/>
    </border>
    <border>
      <left style="thin"/>
      <right style="thin"/>
      <top/>
      <bottom/>
    </border>
    <border>
      <left style="thin"/>
      <right style="medium"/>
      <top/>
      <bottom/>
    </border>
    <border>
      <left style="thin"/>
      <right style="thin"/>
      <top style="thin"/>
      <bottom style="double"/>
    </border>
    <border>
      <left style="thin"/>
      <right style="medium"/>
      <top style="thin"/>
      <bottom style="double"/>
    </border>
    <border>
      <left style="medium"/>
      <right/>
      <top style="thin"/>
      <bottom style="double"/>
    </border>
    <border>
      <left style="thin"/>
      <right style="thin"/>
      <top style="thin"/>
      <bottom style="thin"/>
    </border>
    <border>
      <left/>
      <right/>
      <top/>
      <bottom style="thin"/>
    </border>
    <border>
      <left style="thin"/>
      <right style="thin"/>
      <top style="thin"/>
      <bottom/>
    </border>
    <border>
      <left style="medium"/>
      <right/>
      <top style="medium"/>
      <bottom style="thin">
        <color theme="0" tint="-0.3499799966812134"/>
      </bottom>
    </border>
    <border>
      <left style="thin"/>
      <right style="thin"/>
      <top style="medium"/>
      <bottom style="thin">
        <color theme="0" tint="-0.3499799966812134"/>
      </bottom>
    </border>
    <border>
      <left style="thin"/>
      <right style="thin"/>
      <top/>
      <bottom style="thin">
        <color theme="0" tint="-0.3499799966812134"/>
      </bottom>
    </border>
    <border>
      <left style="medium"/>
      <right/>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medium"/>
      <right/>
      <top style="thin">
        <color theme="0" tint="-0.3499799966812134"/>
      </top>
      <bottom style="medium"/>
    </border>
    <border>
      <left style="thin"/>
      <right style="thin"/>
      <top style="thin">
        <color theme="0" tint="-0.3499799966812134"/>
      </top>
      <bottom style="medium"/>
    </border>
    <border>
      <left style="medium"/>
      <right/>
      <top/>
      <bottom style="medium"/>
    </border>
    <border>
      <left/>
      <right/>
      <top/>
      <bottom style="medium"/>
    </border>
    <border>
      <left/>
      <right style="medium"/>
      <top style="medium"/>
      <bottom/>
    </border>
    <border>
      <left style="medium"/>
      <right/>
      <top/>
      <bottom style="hair"/>
    </border>
    <border>
      <left/>
      <right style="medium"/>
      <top/>
      <bottom style="hair"/>
    </border>
    <border>
      <left style="medium"/>
      <right/>
      <top style="hair"/>
      <bottom style="medium"/>
    </border>
    <border>
      <left/>
      <right style="medium"/>
      <top style="hair"/>
      <bottom style="medium"/>
    </border>
    <border>
      <left/>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style="thin"/>
    </border>
    <border>
      <left/>
      <right style="thin"/>
      <top style="thin"/>
      <bottom style="thin"/>
    </border>
    <border>
      <left style="thin"/>
      <right/>
      <top style="thin"/>
      <bottom style="thin"/>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style="medium"/>
      <top/>
      <bottom style="medium"/>
    </border>
    <border>
      <left style="medium"/>
      <right style="thin"/>
      <top style="medium"/>
      <bottom/>
    </border>
    <border>
      <left/>
      <right/>
      <top style="medium"/>
      <bottom/>
    </border>
    <border>
      <left style="thin">
        <color rgb="FF3C0A82"/>
      </left>
      <right style="thin">
        <color rgb="FF3C0A82"/>
      </right>
      <top style="thin">
        <color rgb="FF3C0A82"/>
      </top>
      <bottom style="thin">
        <color rgb="FF3C0A82"/>
      </bottom>
    </border>
    <border>
      <left style="thin">
        <color rgb="FF3C0A82"/>
      </left>
      <right/>
      <top style="thin">
        <color rgb="FF3C0A82"/>
      </top>
      <bottom style="thin">
        <color rgb="FF3C0A82"/>
      </bottom>
    </border>
    <border>
      <left/>
      <right/>
      <top style="thin">
        <color rgb="FF3C0A82"/>
      </top>
      <bottom style="thin">
        <color rgb="FF3C0A82"/>
      </bottom>
    </border>
    <border>
      <left/>
      <right style="medium"/>
      <top style="thin">
        <color rgb="FF3C0A82"/>
      </top>
      <bottom style="thin">
        <color rgb="FF3C0A82"/>
      </bottom>
    </border>
    <border>
      <left style="thin">
        <color rgb="FF3C0A82"/>
      </left>
      <right/>
      <top style="thin">
        <color rgb="FF3C0A82"/>
      </top>
      <bottom style="medium"/>
    </border>
    <border>
      <left/>
      <right/>
      <top style="thin">
        <color rgb="FF3C0A82"/>
      </top>
      <bottom style="medium"/>
    </border>
    <border>
      <left style="medium">
        <color rgb="FF3C0A82"/>
      </left>
      <right/>
      <top/>
      <bottom/>
    </border>
    <border>
      <left/>
      <right style="medium">
        <color rgb="FF3C0A82"/>
      </right>
      <top/>
      <bottom/>
    </border>
    <border>
      <left style="medium">
        <color rgb="FF3C0A82"/>
      </left>
      <right style="thin"/>
      <top style="thin"/>
      <bottom style="thin"/>
    </border>
    <border>
      <left style="thin"/>
      <right style="medium">
        <color rgb="FF3C0A82"/>
      </right>
      <top style="thin"/>
      <bottom style="thin"/>
    </border>
    <border>
      <left style="medium">
        <color rgb="FF3C0A82"/>
      </left>
      <right/>
      <top/>
      <bottom style="medium">
        <color rgb="FF3C0A82"/>
      </bottom>
    </border>
    <border>
      <left/>
      <right/>
      <top/>
      <bottom style="medium">
        <color rgb="FF3C0A82"/>
      </bottom>
    </border>
    <border>
      <left/>
      <right style="medium">
        <color rgb="FF3C0A82"/>
      </right>
      <top/>
      <bottom style="medium">
        <color rgb="FF3C0A82"/>
      </bottom>
    </border>
    <border>
      <left style="medium">
        <color rgb="FF3C0A82"/>
      </left>
      <right style="thin">
        <color rgb="FF3C0A82"/>
      </right>
      <top style="thin">
        <color rgb="FF3C0A82"/>
      </top>
      <bottom style="thin">
        <color rgb="FF3C0A82"/>
      </bottom>
    </border>
    <border>
      <left/>
      <right/>
      <top style="thin"/>
      <bottom/>
    </border>
    <border>
      <left/>
      <right style="medium"/>
      <top/>
      <bottom/>
    </border>
    <border>
      <left style="thin"/>
      <right/>
      <top style="medium"/>
      <bottom/>
    </border>
    <border>
      <left style="thin"/>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color rgb="FF3C0A82"/>
      </left>
      <right/>
      <top/>
      <bottom/>
    </border>
    <border>
      <left/>
      <right/>
      <top style="thin">
        <color rgb="FF3C0A82"/>
      </top>
      <bottom>
        <color indexed="63"/>
      </bottom>
    </border>
    <border>
      <left/>
      <right style="medium"/>
      <top style="thin">
        <color rgb="FF3C0A82"/>
      </top>
      <bottom>
        <color indexed="63"/>
      </bottom>
    </border>
    <border>
      <left/>
      <right style="thin">
        <color rgb="FF3C0A82"/>
      </right>
      <top style="thin">
        <color rgb="FF3C0A82"/>
      </top>
      <bottom style="thin">
        <color rgb="FF3C0A82"/>
      </bottom>
    </border>
    <border>
      <left style="medium"/>
      <right style="medium"/>
      <top style="medium"/>
      <bottom>
        <color indexed="63"/>
      </bottom>
    </border>
    <border>
      <left style="medium"/>
      <right style="medium"/>
      <top/>
      <bottom style="medium"/>
    </border>
    <border>
      <left style="medium"/>
      <right style="medium"/>
      <top style="thin">
        <color rgb="FF3C0A82"/>
      </top>
      <bottom style="thin">
        <color rgb="FF3C0A82"/>
      </bottom>
    </border>
    <border>
      <left style="medium"/>
      <right style="medium"/>
      <top style="thin"/>
      <bottom style="thin"/>
    </border>
    <border>
      <left style="medium"/>
      <right style="medium"/>
      <top style="thin">
        <color rgb="FF3C0A82"/>
      </top>
      <bottom style="medium"/>
    </border>
    <border>
      <left style="medium"/>
      <right style="thin"/>
      <top style="thin"/>
      <bottom style="medium"/>
    </border>
    <border>
      <left/>
      <right/>
      <top/>
      <bottom style="double"/>
    </border>
    <border>
      <left style="thin"/>
      <right/>
      <top/>
      <bottom/>
    </border>
    <border>
      <left style="thin"/>
      <right style="thin"/>
      <top/>
      <bottom style="medium"/>
    </border>
    <border>
      <left style="thin"/>
      <right/>
      <top/>
      <bottom style="medium"/>
    </border>
    <border>
      <left style="thin"/>
      <right style="medium"/>
      <top/>
      <bottom style="medium"/>
    </border>
    <border>
      <left/>
      <right style="medium"/>
      <top style="medium"/>
      <bottom style="medium"/>
    </border>
    <border>
      <left/>
      <right style="thin"/>
      <top style="thin"/>
      <bottom/>
    </border>
    <border>
      <left>
        <color indexed="63"/>
      </left>
      <right style="thin"/>
      <top>
        <color indexed="63"/>
      </top>
      <bottom>
        <color indexed="63"/>
      </bottom>
    </border>
    <border>
      <left style="thin"/>
      <right/>
      <top/>
      <bottom style="thin"/>
    </border>
    <border>
      <left>
        <color indexed="63"/>
      </left>
      <right style="thin"/>
      <top/>
      <bottom style="thin"/>
    </border>
    <border>
      <left style="medium"/>
      <right style="thin"/>
      <top style="medium"/>
      <bottom style="thin"/>
    </border>
    <border>
      <left style="medium">
        <color rgb="FF3C0A82"/>
      </left>
      <right/>
      <top style="medium">
        <color rgb="FF3C0A82"/>
      </top>
      <bottom style="medium"/>
    </border>
    <border>
      <left/>
      <right/>
      <top style="medium">
        <color rgb="FF3C0A82"/>
      </top>
      <bottom style="medium"/>
    </border>
    <border>
      <left/>
      <right style="medium">
        <color rgb="FF3C0A82"/>
      </right>
      <top style="medium">
        <color rgb="FF3C0A82"/>
      </top>
      <bottom style="medium"/>
    </border>
    <border>
      <left style="thin">
        <color rgb="FF3C0A82"/>
      </left>
      <right style="medium">
        <color rgb="FF3C0A82"/>
      </right>
      <top style="thin">
        <color rgb="FF3C0A82"/>
      </top>
      <bottom style="thin">
        <color rgb="FF3C0A82"/>
      </bottom>
    </border>
    <border>
      <left/>
      <right style="medium"/>
      <top style="thin"/>
      <bottom style="thin"/>
    </border>
    <border>
      <left>
        <color indexed="63"/>
      </left>
      <right/>
      <top style="medium"/>
      <bottom style="thin"/>
    </border>
    <border>
      <left style="thin"/>
      <right>
        <color indexed="63"/>
      </right>
      <top style="medium"/>
      <bottom style="thin"/>
    </border>
    <border>
      <left/>
      <right style="medium"/>
      <top style="medium"/>
      <bottom style="thin"/>
    </border>
    <border>
      <left/>
      <right style="thin">
        <color rgb="FF3C0A82"/>
      </right>
      <top/>
      <bottom style="thin"/>
    </border>
    <border>
      <left/>
      <right/>
      <top style="medium"/>
      <bottom style="thin">
        <color rgb="FF3C0A82"/>
      </bottom>
    </border>
    <border>
      <left/>
      <right style="medium"/>
      <top style="medium"/>
      <bottom style="thin">
        <color rgb="FF3C0A82"/>
      </bottom>
    </border>
    <border>
      <left/>
      <right style="medium"/>
      <top style="thin"/>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1"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37" fontId="4" fillId="0" borderId="0">
      <alignment/>
      <protection/>
    </xf>
    <xf numFmtId="0" fontId="2" fillId="0" borderId="0">
      <alignment/>
      <protection/>
    </xf>
    <xf numFmtId="0" fontId="0" fillId="0" borderId="0">
      <alignment/>
      <protection/>
    </xf>
    <xf numFmtId="0" fontId="2" fillId="0" borderId="0">
      <alignment/>
      <protection/>
    </xf>
    <xf numFmtId="38" fontId="2"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603">
    <xf numFmtId="0" fontId="0" fillId="0" borderId="0" xfId="0" applyFont="1" applyAlignment="1">
      <alignment/>
    </xf>
    <xf numFmtId="0" fontId="5" fillId="0" borderId="0" xfId="70" applyFont="1" applyAlignment="1">
      <alignment vertical="top"/>
      <protection/>
    </xf>
    <xf numFmtId="0" fontId="101" fillId="0" borderId="0" xfId="0" applyFont="1" applyAlignment="1">
      <alignment/>
    </xf>
    <xf numFmtId="3" fontId="6" fillId="0" borderId="0" xfId="70" applyNumberFormat="1" applyFont="1" applyAlignment="1">
      <alignment horizontal="left" vertical="top"/>
      <protection/>
    </xf>
    <xf numFmtId="10" fontId="6" fillId="0" borderId="0" xfId="70" applyNumberFormat="1" applyFont="1" applyAlignment="1">
      <alignment horizontal="left" vertical="top"/>
      <protection/>
    </xf>
    <xf numFmtId="0" fontId="5" fillId="0" borderId="0" xfId="70" applyFont="1" applyAlignment="1">
      <alignment horizontal="left" vertical="top"/>
      <protection/>
    </xf>
    <xf numFmtId="3" fontId="6" fillId="0" borderId="0" xfId="70" applyNumberFormat="1" applyFont="1" applyAlignment="1">
      <alignment horizontal="right" vertical="top"/>
      <protection/>
    </xf>
    <xf numFmtId="10" fontId="6" fillId="0" borderId="0" xfId="70" applyNumberFormat="1" applyFont="1" applyBorder="1" applyAlignment="1">
      <alignment horizontal="left" vertical="top"/>
      <protection/>
    </xf>
    <xf numFmtId="179" fontId="6" fillId="0" borderId="0" xfId="70" applyNumberFormat="1" applyFont="1" applyAlignment="1">
      <alignment horizontal="left" vertical="top"/>
      <protection/>
    </xf>
    <xf numFmtId="0" fontId="102" fillId="33" borderId="10" xfId="70" applyFont="1" applyFill="1" applyBorder="1" applyAlignment="1">
      <alignment vertical="top"/>
      <protection/>
    </xf>
    <xf numFmtId="10" fontId="102" fillId="33" borderId="11" xfId="70" applyNumberFormat="1" applyFont="1" applyFill="1" applyBorder="1" applyAlignment="1">
      <alignment horizontal="center" vertical="top" wrapText="1"/>
      <protection/>
    </xf>
    <xf numFmtId="4" fontId="102" fillId="33" borderId="11" xfId="70" applyNumberFormat="1" applyFont="1" applyFill="1" applyBorder="1" applyAlignment="1">
      <alignment horizontal="center" vertical="top" wrapText="1"/>
      <protection/>
    </xf>
    <xf numFmtId="4" fontId="102" fillId="33" borderId="12" xfId="70" applyNumberFormat="1" applyFont="1" applyFill="1" applyBorder="1" applyAlignment="1">
      <alignment horizontal="center" vertical="top" wrapText="1"/>
      <protection/>
    </xf>
    <xf numFmtId="0" fontId="102" fillId="33" borderId="13" xfId="70" applyFont="1" applyFill="1" applyBorder="1" applyAlignment="1">
      <alignment vertical="top"/>
      <protection/>
    </xf>
    <xf numFmtId="10" fontId="102" fillId="33" borderId="14" xfId="70" applyNumberFormat="1" applyFont="1" applyFill="1" applyBorder="1" applyAlignment="1">
      <alignment horizontal="center" vertical="top" wrapText="1"/>
      <protection/>
    </xf>
    <xf numFmtId="4" fontId="102" fillId="33" borderId="14" xfId="70" applyNumberFormat="1" applyFont="1" applyFill="1" applyBorder="1" applyAlignment="1">
      <alignment horizontal="center" vertical="top" wrapText="1"/>
      <protection/>
    </xf>
    <xf numFmtId="4" fontId="102" fillId="33" borderId="15" xfId="70" applyNumberFormat="1" applyFont="1" applyFill="1" applyBorder="1" applyAlignment="1">
      <alignment horizontal="center" vertical="top" wrapText="1"/>
      <protection/>
    </xf>
    <xf numFmtId="0" fontId="102" fillId="34" borderId="16" xfId="70" applyFont="1" applyFill="1" applyBorder="1" applyAlignment="1">
      <alignment horizontal="center" vertical="top"/>
      <protection/>
    </xf>
    <xf numFmtId="0" fontId="102" fillId="34" borderId="16" xfId="70" applyFont="1" applyFill="1" applyBorder="1" applyAlignment="1">
      <alignment vertical="top" wrapText="1"/>
      <protection/>
    </xf>
    <xf numFmtId="10" fontId="103" fillId="34" borderId="17" xfId="70" applyNumberFormat="1" applyFont="1" applyFill="1" applyBorder="1" applyAlignment="1">
      <alignment horizontal="right" vertical="top"/>
      <protection/>
    </xf>
    <xf numFmtId="178" fontId="103" fillId="34" borderId="17" xfId="70" applyNumberFormat="1" applyFont="1" applyFill="1" applyBorder="1" applyAlignment="1">
      <alignment horizontal="right" vertical="top"/>
      <protection/>
    </xf>
    <xf numFmtId="178" fontId="103" fillId="34" borderId="18" xfId="70" applyNumberFormat="1" applyFont="1" applyFill="1" applyBorder="1" applyAlignment="1">
      <alignment horizontal="right" vertical="top"/>
      <protection/>
    </xf>
    <xf numFmtId="0" fontId="104" fillId="35" borderId="19" xfId="70" applyFont="1" applyFill="1" applyBorder="1" applyAlignment="1">
      <alignment horizontal="center" vertical="top"/>
      <protection/>
    </xf>
    <xf numFmtId="0" fontId="5" fillId="35" borderId="19" xfId="70" applyFont="1" applyFill="1" applyBorder="1" applyAlignment="1">
      <alignment vertical="top" wrapText="1"/>
      <protection/>
    </xf>
    <xf numFmtId="10" fontId="104" fillId="35" borderId="20" xfId="70" applyNumberFormat="1" applyFont="1" applyFill="1" applyBorder="1" applyAlignment="1">
      <alignment horizontal="right" vertical="top"/>
      <protection/>
    </xf>
    <xf numFmtId="178" fontId="104" fillId="35" borderId="20" xfId="70" applyNumberFormat="1" applyFont="1" applyFill="1" applyBorder="1" applyAlignment="1">
      <alignment horizontal="right" vertical="top"/>
      <protection/>
    </xf>
    <xf numFmtId="178" fontId="104" fillId="35" borderId="21" xfId="70" applyNumberFormat="1" applyFont="1" applyFill="1" applyBorder="1" applyAlignment="1">
      <alignment horizontal="right" vertical="top"/>
      <protection/>
    </xf>
    <xf numFmtId="0" fontId="104" fillId="0" borderId="19" xfId="70" applyFont="1" applyFill="1" applyBorder="1" applyAlignment="1">
      <alignment horizontal="center" vertical="top"/>
      <protection/>
    </xf>
    <xf numFmtId="0" fontId="5" fillId="0" borderId="19" xfId="70" applyFont="1" applyFill="1" applyBorder="1" applyAlignment="1">
      <alignment vertical="top" wrapText="1"/>
      <protection/>
    </xf>
    <xf numFmtId="10" fontId="5" fillId="0" borderId="20" xfId="70" applyNumberFormat="1" applyFont="1" applyFill="1" applyBorder="1" applyAlignment="1">
      <alignment horizontal="right" vertical="top"/>
      <protection/>
    </xf>
    <xf numFmtId="178" fontId="5" fillId="0" borderId="20" xfId="70" applyNumberFormat="1" applyFont="1" applyFill="1" applyBorder="1" applyAlignment="1">
      <alignment horizontal="right" vertical="top"/>
      <protection/>
    </xf>
    <xf numFmtId="178" fontId="5" fillId="0" borderId="21" xfId="70" applyNumberFormat="1" applyFont="1" applyFill="1" applyBorder="1" applyAlignment="1">
      <alignment horizontal="right" vertical="top"/>
      <protection/>
    </xf>
    <xf numFmtId="0" fontId="5" fillId="35" borderId="19" xfId="70" applyFont="1" applyFill="1" applyBorder="1" applyAlignment="1">
      <alignment horizontal="center" vertical="top"/>
      <protection/>
    </xf>
    <xf numFmtId="10" fontId="5" fillId="35" borderId="20" xfId="70" applyNumberFormat="1" applyFont="1" applyFill="1" applyBorder="1" applyAlignment="1">
      <alignment horizontal="right" vertical="top"/>
      <protection/>
    </xf>
    <xf numFmtId="178" fontId="5" fillId="35" borderId="20" xfId="70" applyNumberFormat="1" applyFont="1" applyFill="1" applyBorder="1" applyAlignment="1">
      <alignment horizontal="right" vertical="top"/>
      <protection/>
    </xf>
    <xf numFmtId="178" fontId="5" fillId="35" borderId="21" xfId="70" applyNumberFormat="1" applyFont="1" applyFill="1" applyBorder="1" applyAlignment="1">
      <alignment horizontal="right" vertical="top"/>
      <protection/>
    </xf>
    <xf numFmtId="0" fontId="104" fillId="0" borderId="19" xfId="70" applyFont="1" applyFill="1" applyBorder="1" applyAlignment="1">
      <alignment vertical="top" wrapText="1"/>
      <protection/>
    </xf>
    <xf numFmtId="10" fontId="104" fillId="0" borderId="20" xfId="70" applyNumberFormat="1" applyFont="1" applyFill="1" applyBorder="1" applyAlignment="1">
      <alignment horizontal="right" vertical="top"/>
      <protection/>
    </xf>
    <xf numFmtId="178" fontId="104" fillId="0" borderId="20" xfId="70" applyNumberFormat="1" applyFont="1" applyFill="1" applyBorder="1" applyAlignment="1">
      <alignment horizontal="right" vertical="top"/>
      <protection/>
    </xf>
    <xf numFmtId="178" fontId="104" fillId="0" borderId="21" xfId="70" applyNumberFormat="1" applyFont="1" applyFill="1" applyBorder="1" applyAlignment="1">
      <alignment horizontal="right" vertical="top"/>
      <protection/>
    </xf>
    <xf numFmtId="0" fontId="102" fillId="34" borderId="19" xfId="70" applyFont="1" applyFill="1" applyBorder="1" applyAlignment="1">
      <alignment horizontal="center" vertical="top"/>
      <protection/>
    </xf>
    <xf numFmtId="0" fontId="102" fillId="34" borderId="19" xfId="70" applyFont="1" applyFill="1" applyBorder="1" applyAlignment="1">
      <alignment vertical="top" wrapText="1"/>
      <protection/>
    </xf>
    <xf numFmtId="10" fontId="103" fillId="34" borderId="20" xfId="70" applyNumberFormat="1" applyFont="1" applyFill="1" applyBorder="1" applyAlignment="1">
      <alignment horizontal="right" vertical="top"/>
      <protection/>
    </xf>
    <xf numFmtId="178" fontId="103" fillId="34" borderId="20" xfId="70" applyNumberFormat="1" applyFont="1" applyFill="1" applyBorder="1" applyAlignment="1">
      <alignment horizontal="right" vertical="top"/>
      <protection/>
    </xf>
    <xf numFmtId="178" fontId="103" fillId="34" borderId="21" xfId="70" applyNumberFormat="1" applyFont="1" applyFill="1" applyBorder="1" applyAlignment="1">
      <alignment horizontal="right" vertical="top"/>
      <protection/>
    </xf>
    <xf numFmtId="0" fontId="5" fillId="0" borderId="19" xfId="70" applyFont="1" applyBorder="1" applyAlignment="1">
      <alignment horizontal="center" vertical="top"/>
      <protection/>
    </xf>
    <xf numFmtId="0" fontId="5" fillId="0" borderId="19" xfId="70" applyFont="1" applyFill="1" applyBorder="1" applyAlignment="1">
      <alignment horizontal="left" vertical="top" wrapText="1"/>
      <protection/>
    </xf>
    <xf numFmtId="10" fontId="5" fillId="36" borderId="20" xfId="70" applyNumberFormat="1" applyFont="1" applyFill="1" applyBorder="1" applyAlignment="1">
      <alignment horizontal="right" vertical="top"/>
      <protection/>
    </xf>
    <xf numFmtId="178" fontId="5" fillId="36" borderId="20" xfId="70" applyNumberFormat="1" applyFont="1" applyFill="1" applyBorder="1" applyAlignment="1">
      <alignment horizontal="right" vertical="top"/>
      <protection/>
    </xf>
    <xf numFmtId="178" fontId="5" fillId="36" borderId="21" xfId="70" applyNumberFormat="1" applyFont="1" applyFill="1" applyBorder="1" applyAlignment="1">
      <alignment horizontal="right" vertical="top"/>
      <protection/>
    </xf>
    <xf numFmtId="0" fontId="104" fillId="35" borderId="19" xfId="70" applyFont="1" applyFill="1" applyBorder="1" applyAlignment="1">
      <alignment vertical="top" wrapText="1"/>
      <protection/>
    </xf>
    <xf numFmtId="0" fontId="102" fillId="33" borderId="19" xfId="70" applyFont="1" applyFill="1" applyBorder="1" applyAlignment="1">
      <alignment horizontal="center" vertical="top"/>
      <protection/>
    </xf>
    <xf numFmtId="0" fontId="102" fillId="33" borderId="19" xfId="70" applyFont="1" applyFill="1" applyBorder="1" applyAlignment="1">
      <alignment vertical="top"/>
      <protection/>
    </xf>
    <xf numFmtId="10" fontId="102" fillId="33" borderId="22" xfId="70" applyNumberFormat="1" applyFont="1" applyFill="1" applyBorder="1" applyAlignment="1">
      <alignment horizontal="right" vertical="top"/>
      <protection/>
    </xf>
    <xf numFmtId="178" fontId="102" fillId="33" borderId="22" xfId="70" applyNumberFormat="1" applyFont="1" applyFill="1" applyBorder="1" applyAlignment="1">
      <alignment horizontal="right" vertical="top"/>
      <protection/>
    </xf>
    <xf numFmtId="178" fontId="102" fillId="33" borderId="23" xfId="70" applyNumberFormat="1" applyFont="1" applyFill="1" applyBorder="1" applyAlignment="1">
      <alignment horizontal="right" vertical="top"/>
      <protection/>
    </xf>
    <xf numFmtId="0" fontId="105" fillId="35" borderId="19" xfId="70" applyFont="1" applyFill="1" applyBorder="1" applyAlignment="1">
      <alignment horizontal="center" vertical="top"/>
      <protection/>
    </xf>
    <xf numFmtId="0" fontId="105" fillId="35" borderId="19" xfId="70" applyFont="1" applyFill="1" applyBorder="1" applyAlignment="1">
      <alignment vertical="top"/>
      <protection/>
    </xf>
    <xf numFmtId="10" fontId="105" fillId="35" borderId="22" xfId="70" applyNumberFormat="1" applyFont="1" applyFill="1" applyBorder="1" applyAlignment="1">
      <alignment horizontal="right" vertical="top"/>
      <protection/>
    </xf>
    <xf numFmtId="178" fontId="105" fillId="35" borderId="22" xfId="70" applyNumberFormat="1" applyFont="1" applyFill="1" applyBorder="1" applyAlignment="1">
      <alignment horizontal="right" vertical="top"/>
      <protection/>
    </xf>
    <xf numFmtId="178" fontId="105" fillId="35" borderId="23" xfId="70" applyNumberFormat="1" applyFont="1" applyFill="1" applyBorder="1" applyAlignment="1">
      <alignment horizontal="right" vertical="top"/>
      <protection/>
    </xf>
    <xf numFmtId="0" fontId="102" fillId="33" borderId="24" xfId="70" applyFont="1" applyFill="1" applyBorder="1" applyAlignment="1">
      <alignment horizontal="center" vertical="top"/>
      <protection/>
    </xf>
    <xf numFmtId="0" fontId="102" fillId="33" borderId="24" xfId="70" applyFont="1" applyFill="1" applyBorder="1" applyAlignment="1">
      <alignment vertical="top"/>
      <protection/>
    </xf>
    <xf numFmtId="0" fontId="5" fillId="0" borderId="0" xfId="70" applyFont="1" applyBorder="1" applyAlignment="1">
      <alignment horizontal="center" vertical="top"/>
      <protection/>
    </xf>
    <xf numFmtId="0" fontId="9" fillId="0" borderId="0" xfId="70" applyFont="1" applyBorder="1" applyAlignment="1">
      <alignment vertical="top"/>
      <protection/>
    </xf>
    <xf numFmtId="178" fontId="5" fillId="0" borderId="0" xfId="70" applyNumberFormat="1" applyFont="1" applyAlignment="1">
      <alignment vertical="top"/>
      <protection/>
    </xf>
    <xf numFmtId="180" fontId="106" fillId="0" borderId="0" xfId="0" applyNumberFormat="1" applyFont="1" applyFill="1" applyBorder="1" applyAlignment="1">
      <alignment horizontal="left" vertical="top" wrapText="1"/>
    </xf>
    <xf numFmtId="0" fontId="106" fillId="0" borderId="0" xfId="0" applyFont="1" applyFill="1" applyBorder="1" applyAlignment="1">
      <alignment horizontal="left" vertical="top"/>
    </xf>
    <xf numFmtId="178" fontId="106" fillId="0" borderId="0" xfId="0" applyNumberFormat="1" applyFont="1" applyFill="1" applyBorder="1" applyAlignment="1">
      <alignment horizontal="left" vertical="top" wrapText="1"/>
    </xf>
    <xf numFmtId="49" fontId="106" fillId="0" borderId="0" xfId="0" applyNumberFormat="1" applyFont="1" applyFill="1" applyBorder="1" applyAlignment="1">
      <alignment vertical="top" wrapText="1"/>
    </xf>
    <xf numFmtId="181" fontId="106" fillId="0" borderId="0" xfId="0" applyNumberFormat="1" applyFont="1" applyFill="1" applyBorder="1" applyAlignment="1">
      <alignment horizontal="left" vertical="top"/>
    </xf>
    <xf numFmtId="178" fontId="106" fillId="0" borderId="0" xfId="70" applyNumberFormat="1" applyFont="1" applyFill="1" applyBorder="1" applyAlignment="1" quotePrefix="1">
      <alignment vertical="top"/>
      <protection/>
    </xf>
    <xf numFmtId="0" fontId="7" fillId="35" borderId="19" xfId="70" applyFont="1" applyFill="1" applyBorder="1" applyAlignment="1">
      <alignment vertical="top" wrapText="1"/>
      <protection/>
    </xf>
    <xf numFmtId="0" fontId="101" fillId="0" borderId="25" xfId="0" applyFont="1" applyBorder="1" applyAlignment="1">
      <alignment horizontal="center"/>
    </xf>
    <xf numFmtId="178" fontId="101" fillId="0" borderId="25" xfId="0" applyNumberFormat="1" applyFont="1" applyBorder="1" applyAlignment="1">
      <alignment horizontal="center"/>
    </xf>
    <xf numFmtId="0" fontId="101" fillId="0" borderId="25" xfId="0" applyFont="1" applyBorder="1" applyAlignment="1">
      <alignment/>
    </xf>
    <xf numFmtId="178" fontId="101" fillId="0" borderId="25" xfId="0" applyNumberFormat="1" applyFont="1" applyBorder="1" applyAlignment="1">
      <alignment/>
    </xf>
    <xf numFmtId="0" fontId="0" fillId="0" borderId="0" xfId="0" applyAlignment="1">
      <alignment vertical="top"/>
    </xf>
    <xf numFmtId="3" fontId="0" fillId="0" borderId="0" xfId="0" applyNumberFormat="1" applyAlignment="1">
      <alignment vertical="top"/>
    </xf>
    <xf numFmtId="0" fontId="0" fillId="0" borderId="0" xfId="0" applyAlignment="1">
      <alignment horizontal="center" vertical="top"/>
    </xf>
    <xf numFmtId="4" fontId="0" fillId="0" borderId="0" xfId="0" applyNumberFormat="1" applyFill="1" applyAlignment="1">
      <alignment horizontal="right" vertical="top"/>
    </xf>
    <xf numFmtId="3" fontId="0" fillId="0" borderId="0" xfId="0" applyNumberFormat="1" applyFill="1" applyAlignment="1">
      <alignment vertical="top"/>
    </xf>
    <xf numFmtId="0" fontId="107" fillId="0" borderId="26" xfId="0" applyFont="1" applyFill="1" applyBorder="1" applyAlignment="1">
      <alignment vertical="top" wrapText="1"/>
    </xf>
    <xf numFmtId="0" fontId="108" fillId="37" borderId="25" xfId="0" applyFont="1" applyFill="1" applyBorder="1" applyAlignment="1">
      <alignment vertical="top" wrapText="1"/>
    </xf>
    <xf numFmtId="0" fontId="108" fillId="37" borderId="27" xfId="0" applyFont="1" applyFill="1" applyBorder="1" applyAlignment="1">
      <alignment vertical="top" wrapText="1"/>
    </xf>
    <xf numFmtId="0" fontId="54" fillId="33" borderId="28" xfId="0" applyFont="1" applyFill="1" applyBorder="1" applyAlignment="1">
      <alignment vertical="top"/>
    </xf>
    <xf numFmtId="0" fontId="85" fillId="33" borderId="29" xfId="0" applyFont="1" applyFill="1" applyBorder="1" applyAlignment="1">
      <alignment horizontal="center" vertical="top"/>
    </xf>
    <xf numFmtId="4" fontId="85" fillId="33" borderId="29" xfId="0" applyNumberFormat="1" applyFont="1" applyFill="1" applyBorder="1" applyAlignment="1">
      <alignment horizontal="center" vertical="top"/>
    </xf>
    <xf numFmtId="0" fontId="85" fillId="33" borderId="30" xfId="0" applyFont="1" applyFill="1" applyBorder="1" applyAlignment="1">
      <alignment horizontal="center" vertical="top"/>
    </xf>
    <xf numFmtId="0" fontId="10" fillId="34" borderId="31" xfId="0" applyFont="1" applyFill="1" applyBorder="1" applyAlignment="1">
      <alignment vertical="top" wrapText="1"/>
    </xf>
    <xf numFmtId="3" fontId="99" fillId="34" borderId="32" xfId="0" applyNumberFormat="1" applyFont="1" applyFill="1" applyBorder="1" applyAlignment="1">
      <alignment horizontal="center" vertical="top"/>
    </xf>
    <xf numFmtId="0" fontId="0" fillId="34" borderId="32" xfId="0" applyFill="1" applyBorder="1" applyAlignment="1">
      <alignment horizontal="center" vertical="top"/>
    </xf>
    <xf numFmtId="4" fontId="0" fillId="34" borderId="33" xfId="0" applyNumberFormat="1" applyFill="1" applyBorder="1" applyAlignment="1">
      <alignment horizontal="right" vertical="top"/>
    </xf>
    <xf numFmtId="0" fontId="109" fillId="0" borderId="31" xfId="0" applyFont="1" applyFill="1" applyBorder="1" applyAlignment="1">
      <alignment vertical="top" wrapText="1"/>
    </xf>
    <xf numFmtId="0" fontId="109" fillId="36" borderId="32" xfId="0" applyFont="1" applyFill="1" applyBorder="1" applyAlignment="1">
      <alignment horizontal="center" vertical="top" wrapText="1"/>
    </xf>
    <xf numFmtId="4" fontId="109" fillId="36" borderId="32" xfId="0" applyNumberFormat="1" applyFont="1" applyFill="1" applyBorder="1" applyAlignment="1">
      <alignment horizontal="right" vertical="top" wrapText="1"/>
    </xf>
    <xf numFmtId="0" fontId="109" fillId="0" borderId="31" xfId="0" applyFont="1" applyBorder="1" applyAlignment="1">
      <alignment vertical="top" wrapText="1"/>
    </xf>
    <xf numFmtId="182" fontId="3" fillId="36" borderId="32" xfId="77" applyNumberFormat="1" applyFont="1" applyFill="1" applyBorder="1" applyAlignment="1" applyProtection="1">
      <alignment horizontal="center" vertical="top"/>
      <protection/>
    </xf>
    <xf numFmtId="4" fontId="3" fillId="0" borderId="32" xfId="77" applyNumberFormat="1" applyFont="1" applyFill="1" applyBorder="1" applyAlignment="1" applyProtection="1">
      <alignment horizontal="right" vertical="top"/>
      <protection/>
    </xf>
    <xf numFmtId="0" fontId="0" fillId="0" borderId="0" xfId="0" applyFill="1" applyAlignment="1">
      <alignment vertical="top"/>
    </xf>
    <xf numFmtId="0" fontId="109" fillId="36" borderId="31" xfId="0" applyFont="1" applyFill="1" applyBorder="1" applyAlignment="1">
      <alignment vertical="top" wrapText="1"/>
    </xf>
    <xf numFmtId="0" fontId="107" fillId="38" borderId="31" xfId="0" applyFont="1" applyFill="1" applyBorder="1" applyAlignment="1">
      <alignment vertical="top" wrapText="1"/>
    </xf>
    <xf numFmtId="3" fontId="110" fillId="38" borderId="32" xfId="0" applyNumberFormat="1" applyFont="1" applyFill="1" applyBorder="1" applyAlignment="1">
      <alignment vertical="top"/>
    </xf>
    <xf numFmtId="0" fontId="99" fillId="38" borderId="32" xfId="0" applyFont="1" applyFill="1" applyBorder="1" applyAlignment="1">
      <alignment horizontal="center" vertical="top"/>
    </xf>
    <xf numFmtId="4" fontId="99" fillId="38" borderId="32" xfId="0" applyNumberFormat="1" applyFont="1" applyFill="1" applyBorder="1" applyAlignment="1">
      <alignment horizontal="right" vertical="top"/>
    </xf>
    <xf numFmtId="4" fontId="109" fillId="0" borderId="32" xfId="0" applyNumberFormat="1" applyFont="1" applyFill="1" applyBorder="1" applyAlignment="1">
      <alignment horizontal="right" vertical="top"/>
    </xf>
    <xf numFmtId="4" fontId="3" fillId="36" borderId="32" xfId="77" applyNumberFormat="1" applyFont="1" applyFill="1" applyBorder="1" applyAlignment="1" applyProtection="1">
      <alignment horizontal="right" vertical="top"/>
      <protection/>
    </xf>
    <xf numFmtId="0" fontId="99" fillId="0" borderId="0" xfId="0" applyFont="1" applyAlignment="1">
      <alignment horizontal="right" vertical="top"/>
    </xf>
    <xf numFmtId="0" fontId="0" fillId="0" borderId="0" xfId="0" applyAlignment="1">
      <alignment horizontal="right" vertical="top"/>
    </xf>
    <xf numFmtId="0" fontId="107" fillId="0" borderId="31" xfId="0" applyFont="1" applyFill="1" applyBorder="1" applyAlignment="1">
      <alignment vertical="top" wrapText="1"/>
    </xf>
    <xf numFmtId="0" fontId="11" fillId="0" borderId="31" xfId="0" applyFont="1" applyFill="1" applyBorder="1" applyAlignment="1">
      <alignment vertical="top" wrapText="1"/>
    </xf>
    <xf numFmtId="0" fontId="3" fillId="0" borderId="31" xfId="0" applyFont="1" applyFill="1" applyBorder="1" applyAlignment="1">
      <alignment vertical="top" wrapText="1"/>
    </xf>
    <xf numFmtId="0" fontId="107" fillId="38" borderId="34" xfId="0" applyFont="1" applyFill="1" applyBorder="1" applyAlignment="1">
      <alignment vertical="top" wrapText="1"/>
    </xf>
    <xf numFmtId="0" fontId="99" fillId="38" borderId="35" xfId="0" applyFont="1" applyFill="1" applyBorder="1" applyAlignment="1">
      <alignment horizontal="center" vertical="top"/>
    </xf>
    <xf numFmtId="4" fontId="99" fillId="38" borderId="35" xfId="0" applyNumberFormat="1" applyFont="1" applyFill="1" applyBorder="1" applyAlignment="1">
      <alignment horizontal="right" vertical="top"/>
    </xf>
    <xf numFmtId="4" fontId="0" fillId="0" borderId="0" xfId="0" applyNumberFormat="1" applyAlignment="1">
      <alignment horizontal="right" vertical="top"/>
    </xf>
    <xf numFmtId="3" fontId="111" fillId="33" borderId="16" xfId="0" applyNumberFormat="1" applyFont="1" applyFill="1" applyBorder="1" applyAlignment="1">
      <alignment vertical="top"/>
    </xf>
    <xf numFmtId="3" fontId="0" fillId="0" borderId="0" xfId="0" applyNumberFormat="1" applyFill="1" applyBorder="1" applyAlignment="1">
      <alignment vertical="top"/>
    </xf>
    <xf numFmtId="3" fontId="111" fillId="33" borderId="36" xfId="0" applyNumberFormat="1" applyFont="1" applyFill="1" applyBorder="1" applyAlignment="1">
      <alignment vertical="top"/>
    </xf>
    <xf numFmtId="3" fontId="111" fillId="33" borderId="37" xfId="0" applyNumberFormat="1" applyFont="1" applyFill="1" applyBorder="1" applyAlignment="1">
      <alignment vertical="top"/>
    </xf>
    <xf numFmtId="0" fontId="112" fillId="0" borderId="0" xfId="0" applyFont="1" applyAlignment="1">
      <alignment vertical="top"/>
    </xf>
    <xf numFmtId="3" fontId="111" fillId="33" borderId="38" xfId="0" applyNumberFormat="1" applyFont="1" applyFill="1" applyBorder="1" applyAlignment="1">
      <alignment vertical="top"/>
    </xf>
    <xf numFmtId="3" fontId="0" fillId="36" borderId="39" xfId="0" applyNumberFormat="1" applyFill="1" applyBorder="1" applyAlignment="1">
      <alignment vertical="top"/>
    </xf>
    <xf numFmtId="0" fontId="0" fillId="36" borderId="40" xfId="0" applyFill="1" applyBorder="1" applyAlignment="1">
      <alignment horizontal="center" vertical="top"/>
    </xf>
    <xf numFmtId="3" fontId="0" fillId="36" borderId="41" xfId="0" applyNumberFormat="1" applyFill="1" applyBorder="1" applyAlignment="1">
      <alignment vertical="top"/>
    </xf>
    <xf numFmtId="3" fontId="0" fillId="36" borderId="42" xfId="0" applyNumberFormat="1" applyFill="1" applyBorder="1" applyAlignment="1">
      <alignment vertical="top"/>
    </xf>
    <xf numFmtId="3" fontId="99" fillId="34" borderId="43" xfId="0" applyNumberFormat="1" applyFont="1" applyFill="1" applyBorder="1" applyAlignment="1">
      <alignment horizontal="center" vertical="top"/>
    </xf>
    <xf numFmtId="3" fontId="99" fillId="34" borderId="44" xfId="0" applyNumberFormat="1" applyFont="1" applyFill="1" applyBorder="1" applyAlignment="1">
      <alignment horizontal="center" vertical="top"/>
    </xf>
    <xf numFmtId="3" fontId="113" fillId="36" borderId="45" xfId="0" applyNumberFormat="1" applyFont="1" applyFill="1" applyBorder="1" applyAlignment="1">
      <alignment vertical="top"/>
    </xf>
    <xf numFmtId="3" fontId="113" fillId="36" borderId="46" xfId="0" applyNumberFormat="1" applyFont="1" applyFill="1" applyBorder="1" applyAlignment="1">
      <alignment vertical="top"/>
    </xf>
    <xf numFmtId="3" fontId="113" fillId="36" borderId="47" xfId="0" applyNumberFormat="1" applyFont="1" applyFill="1" applyBorder="1" applyAlignment="1">
      <alignment horizontal="left" vertical="top"/>
    </xf>
    <xf numFmtId="3" fontId="113" fillId="36" borderId="45" xfId="0" applyNumberFormat="1" applyFont="1" applyFill="1" applyBorder="1" applyAlignment="1">
      <alignment horizontal="left" vertical="top"/>
    </xf>
    <xf numFmtId="3" fontId="113" fillId="36" borderId="46" xfId="0" applyNumberFormat="1" applyFont="1" applyFill="1" applyBorder="1" applyAlignment="1">
      <alignment horizontal="center" vertical="top"/>
    </xf>
    <xf numFmtId="3" fontId="113" fillId="36" borderId="47" xfId="0" applyNumberFormat="1" applyFont="1" applyFill="1" applyBorder="1" applyAlignment="1" quotePrefix="1">
      <alignment horizontal="left" vertical="top"/>
    </xf>
    <xf numFmtId="3" fontId="113" fillId="36" borderId="45" xfId="0" applyNumberFormat="1" applyFont="1" applyFill="1" applyBorder="1" applyAlignment="1" quotePrefix="1">
      <alignment horizontal="left" vertical="top"/>
    </xf>
    <xf numFmtId="3" fontId="113" fillId="36" borderId="46" xfId="0" applyNumberFormat="1" applyFont="1" applyFill="1" applyBorder="1" applyAlignment="1" quotePrefix="1">
      <alignment horizontal="center" vertical="top"/>
    </xf>
    <xf numFmtId="3" fontId="113" fillId="36" borderId="48" xfId="0" applyNumberFormat="1" applyFont="1" applyFill="1" applyBorder="1" applyAlignment="1">
      <alignment horizontal="left" vertical="top"/>
    </xf>
    <xf numFmtId="3" fontId="113" fillId="36" borderId="49" xfId="0" applyNumberFormat="1" applyFont="1" applyFill="1" applyBorder="1" applyAlignment="1">
      <alignment horizontal="left" vertical="top"/>
    </xf>
    <xf numFmtId="3" fontId="113" fillId="36" borderId="50" xfId="0" applyNumberFormat="1" applyFont="1" applyFill="1" applyBorder="1" applyAlignment="1">
      <alignment horizontal="center" vertical="top"/>
    </xf>
    <xf numFmtId="0" fontId="10" fillId="36" borderId="31" xfId="0" applyFont="1" applyFill="1" applyBorder="1" applyAlignment="1">
      <alignment vertical="top" wrapText="1"/>
    </xf>
    <xf numFmtId="3" fontId="99" fillId="36" borderId="32" xfId="0" applyNumberFormat="1" applyFont="1" applyFill="1" applyBorder="1" applyAlignment="1">
      <alignment horizontal="center" vertical="top"/>
    </xf>
    <xf numFmtId="0" fontId="0" fillId="36" borderId="32" xfId="0" applyFill="1" applyBorder="1" applyAlignment="1">
      <alignment horizontal="center" vertical="top"/>
    </xf>
    <xf numFmtId="4" fontId="0" fillId="36" borderId="33" xfId="0" applyNumberFormat="1" applyFill="1" applyBorder="1" applyAlignment="1">
      <alignment horizontal="right" vertical="top"/>
    </xf>
    <xf numFmtId="0" fontId="0" fillId="36" borderId="0" xfId="0" applyFill="1" applyAlignment="1">
      <alignment vertical="top"/>
    </xf>
    <xf numFmtId="3" fontId="99" fillId="34" borderId="31" xfId="0" applyNumberFormat="1" applyFont="1" applyFill="1" applyBorder="1" applyAlignment="1">
      <alignment horizontal="left" vertical="top"/>
    </xf>
    <xf numFmtId="4" fontId="114" fillId="33" borderId="32" xfId="77" applyNumberFormat="1" applyFont="1" applyFill="1" applyBorder="1" applyAlignment="1" applyProtection="1">
      <alignment horizontal="right" vertical="top"/>
      <protection/>
    </xf>
    <xf numFmtId="4" fontId="11" fillId="38" borderId="32" xfId="77" applyNumberFormat="1" applyFont="1" applyFill="1" applyBorder="1" applyAlignment="1" applyProtection="1">
      <alignment horizontal="right" vertical="top"/>
      <protection/>
    </xf>
    <xf numFmtId="3" fontId="114" fillId="33" borderId="32" xfId="77" applyNumberFormat="1" applyFont="1" applyFill="1" applyBorder="1" applyAlignment="1" applyProtection="1">
      <alignment horizontal="center" vertical="top"/>
      <protection/>
    </xf>
    <xf numFmtId="3" fontId="110" fillId="38" borderId="32" xfId="0" applyNumberFormat="1" applyFont="1" applyFill="1" applyBorder="1" applyAlignment="1">
      <alignment horizontal="center" vertical="top"/>
    </xf>
    <xf numFmtId="3" fontId="110" fillId="38" borderId="35" xfId="0" applyNumberFormat="1" applyFont="1" applyFill="1" applyBorder="1" applyAlignment="1">
      <alignment horizontal="center" vertical="top"/>
    </xf>
    <xf numFmtId="0" fontId="115" fillId="0" borderId="0" xfId="0" applyFont="1" applyAlignment="1">
      <alignment vertical="top"/>
    </xf>
    <xf numFmtId="3" fontId="116" fillId="0" borderId="0" xfId="0" applyNumberFormat="1" applyFont="1" applyAlignment="1">
      <alignment vertical="top"/>
    </xf>
    <xf numFmtId="0" fontId="116" fillId="0" borderId="0" xfId="0" applyFont="1" applyAlignment="1">
      <alignment horizontal="center" vertical="top"/>
    </xf>
    <xf numFmtId="4" fontId="116" fillId="0" borderId="0" xfId="0" applyNumberFormat="1" applyFont="1" applyAlignment="1">
      <alignment horizontal="right" vertical="top"/>
    </xf>
    <xf numFmtId="0" fontId="116" fillId="0" borderId="0" xfId="0" applyFont="1" applyAlignment="1">
      <alignment vertical="top"/>
    </xf>
    <xf numFmtId="0" fontId="116" fillId="0" borderId="0" xfId="0" applyFont="1" applyAlignment="1">
      <alignment vertical="top" wrapText="1"/>
    </xf>
    <xf numFmtId="4" fontId="11" fillId="38" borderId="35" xfId="77" applyNumberFormat="1" applyFont="1" applyFill="1" applyBorder="1" applyAlignment="1" applyProtection="1">
      <alignment horizontal="right" vertical="top"/>
      <protection/>
    </xf>
    <xf numFmtId="0" fontId="117" fillId="0" borderId="31" xfId="0" applyFont="1" applyFill="1" applyBorder="1" applyAlignment="1">
      <alignment vertical="top" wrapText="1"/>
    </xf>
    <xf numFmtId="0" fontId="118" fillId="0" borderId="0" xfId="70" applyFont="1" applyBorder="1" applyAlignment="1">
      <alignment vertical="top"/>
      <protection/>
    </xf>
    <xf numFmtId="0" fontId="0" fillId="0" borderId="19" xfId="0" applyBorder="1" applyAlignment="1">
      <alignment/>
    </xf>
    <xf numFmtId="0" fontId="0" fillId="0" borderId="20" xfId="0" applyBorder="1" applyAlignment="1">
      <alignment/>
    </xf>
    <xf numFmtId="0" fontId="0" fillId="0" borderId="0" xfId="0" applyFill="1" applyAlignment="1">
      <alignment/>
    </xf>
    <xf numFmtId="177" fontId="99" fillId="0" borderId="0" xfId="42" applyFont="1" applyFill="1" applyBorder="1" applyAlignment="1">
      <alignment/>
    </xf>
    <xf numFmtId="0" fontId="119" fillId="36" borderId="0" xfId="0" applyFont="1" applyFill="1" applyAlignment="1">
      <alignment vertical="center" wrapText="1"/>
    </xf>
    <xf numFmtId="0" fontId="119" fillId="36" borderId="51" xfId="0" applyFont="1" applyFill="1" applyBorder="1" applyAlignment="1">
      <alignment vertical="center" wrapText="1"/>
    </xf>
    <xf numFmtId="0" fontId="119" fillId="36" borderId="49" xfId="0" applyFont="1" applyFill="1" applyBorder="1" applyAlignment="1">
      <alignment vertical="center" wrapText="1"/>
    </xf>
    <xf numFmtId="0" fontId="119" fillId="36" borderId="37" xfId="0" applyFont="1" applyFill="1" applyBorder="1" applyAlignment="1">
      <alignment vertical="center" wrapText="1"/>
    </xf>
    <xf numFmtId="0" fontId="119" fillId="36" borderId="52" xfId="0" applyFont="1" applyFill="1" applyBorder="1" applyAlignment="1">
      <alignment vertical="center" wrapText="1"/>
    </xf>
    <xf numFmtId="0" fontId="120" fillId="36" borderId="53" xfId="0" applyFont="1" applyFill="1" applyBorder="1" applyAlignment="1">
      <alignment horizontal="right" vertical="center" wrapText="1"/>
    </xf>
    <xf numFmtId="0" fontId="121" fillId="39" borderId="54" xfId="0" applyFont="1" applyFill="1" applyBorder="1" applyAlignment="1">
      <alignment horizontal="center" vertical="center" wrapText="1"/>
    </xf>
    <xf numFmtId="0" fontId="121" fillId="39" borderId="54" xfId="0" applyFont="1" applyFill="1" applyBorder="1" applyAlignment="1">
      <alignment horizontal="center" vertical="center"/>
    </xf>
    <xf numFmtId="0" fontId="120" fillId="36" borderId="0" xfId="0" applyFont="1" applyFill="1" applyAlignment="1">
      <alignment vertical="center" wrapText="1"/>
    </xf>
    <xf numFmtId="0" fontId="119" fillId="36" borderId="19" xfId="0" applyFont="1" applyFill="1" applyBorder="1" applyAlignment="1">
      <alignment vertical="center" wrapText="1"/>
    </xf>
    <xf numFmtId="0" fontId="119" fillId="36" borderId="55" xfId="0" applyFont="1" applyFill="1" applyBorder="1" applyAlignment="1">
      <alignment horizontal="left" vertical="center" wrapText="1"/>
    </xf>
    <xf numFmtId="0" fontId="119" fillId="36" borderId="55" xfId="0" applyFont="1" applyFill="1" applyBorder="1" applyAlignment="1">
      <alignment horizontal="center" vertical="center" wrapText="1"/>
    </xf>
    <xf numFmtId="43" fontId="119" fillId="0" borderId="56" xfId="48" applyFont="1" applyBorder="1" applyAlignment="1">
      <alignment vertical="center" wrapText="1"/>
    </xf>
    <xf numFmtId="203" fontId="119" fillId="0" borderId="56" xfId="0" applyNumberFormat="1" applyFont="1" applyBorder="1" applyAlignment="1">
      <alignment vertical="center" wrapText="1"/>
    </xf>
    <xf numFmtId="2" fontId="119" fillId="36" borderId="55" xfId="0" applyNumberFormat="1" applyFont="1" applyFill="1" applyBorder="1" applyAlignment="1">
      <alignment horizontal="left" vertical="center" wrapText="1"/>
    </xf>
    <xf numFmtId="0" fontId="120" fillId="36" borderId="56" xfId="0" applyFont="1" applyFill="1" applyBorder="1" applyAlignment="1">
      <alignment horizontal="center" vertical="center"/>
    </xf>
    <xf numFmtId="0" fontId="120" fillId="36" borderId="57" xfId="0" applyFont="1" applyFill="1" applyBorder="1" applyAlignment="1">
      <alignment horizontal="center" vertical="center"/>
    </xf>
    <xf numFmtId="0" fontId="120" fillId="36" borderId="58" xfId="0" applyFont="1" applyFill="1" applyBorder="1" applyAlignment="1">
      <alignment horizontal="center" vertical="center"/>
    </xf>
    <xf numFmtId="0" fontId="120" fillId="36" borderId="56" xfId="0" applyFont="1" applyFill="1" applyBorder="1" applyAlignment="1">
      <alignment horizontal="right" vertical="center"/>
    </xf>
    <xf numFmtId="0" fontId="120" fillId="36" borderId="57" xfId="0" applyFont="1" applyFill="1" applyBorder="1" applyAlignment="1">
      <alignment horizontal="right" vertical="center"/>
    </xf>
    <xf numFmtId="0" fontId="120" fillId="36" borderId="56" xfId="0" applyFont="1" applyFill="1" applyBorder="1" applyAlignment="1">
      <alignment horizontal="left" vertical="center"/>
    </xf>
    <xf numFmtId="0" fontId="120" fillId="36" borderId="57" xfId="0" applyFont="1" applyFill="1" applyBorder="1" applyAlignment="1">
      <alignment horizontal="left" vertical="center"/>
    </xf>
    <xf numFmtId="0" fontId="120" fillId="36" borderId="59" xfId="0" applyFont="1" applyFill="1" applyBorder="1" applyAlignment="1">
      <alignment horizontal="right" vertical="center"/>
    </xf>
    <xf numFmtId="0" fontId="120" fillId="36" borderId="60" xfId="0" applyFont="1" applyFill="1" applyBorder="1" applyAlignment="1">
      <alignment horizontal="right" vertical="center"/>
    </xf>
    <xf numFmtId="0" fontId="122" fillId="40" borderId="0" xfId="0" applyFont="1" applyFill="1" applyAlignment="1">
      <alignment horizontal="right"/>
    </xf>
    <xf numFmtId="0" fontId="123" fillId="0" borderId="0" xfId="0" applyFont="1" applyAlignment="1">
      <alignment/>
    </xf>
    <xf numFmtId="0" fontId="124" fillId="0" borderId="0" xfId="0" applyFont="1" applyAlignment="1">
      <alignment/>
    </xf>
    <xf numFmtId="0" fontId="125" fillId="0" borderId="0" xfId="0" applyFont="1" applyAlignment="1">
      <alignment/>
    </xf>
    <xf numFmtId="0" fontId="122" fillId="0" borderId="0" xfId="0" applyFont="1" applyFill="1" applyAlignment="1">
      <alignment horizontal="right"/>
    </xf>
    <xf numFmtId="0" fontId="16" fillId="0" borderId="0" xfId="0" applyFont="1" applyFill="1" applyAlignment="1">
      <alignment/>
    </xf>
    <xf numFmtId="0" fontId="18" fillId="0" borderId="0" xfId="0" applyFont="1" applyFill="1" applyAlignment="1">
      <alignment horizontal="left" indent="13"/>
    </xf>
    <xf numFmtId="0" fontId="20" fillId="0" borderId="0" xfId="0" applyFont="1" applyFill="1" applyAlignment="1">
      <alignment horizontal="left" indent="13"/>
    </xf>
    <xf numFmtId="0" fontId="20" fillId="0" borderId="0" xfId="0" applyFont="1" applyFill="1" applyAlignment="1">
      <alignment horizontal="left" indent="15"/>
    </xf>
    <xf numFmtId="0" fontId="18" fillId="0" borderId="0" xfId="0" applyFont="1" applyFill="1" applyAlignment="1">
      <alignment horizontal="center"/>
    </xf>
    <xf numFmtId="0" fontId="22" fillId="0" borderId="0" xfId="63" applyFont="1" applyFill="1" applyAlignment="1" applyProtection="1">
      <alignment/>
      <protection/>
    </xf>
    <xf numFmtId="0" fontId="23" fillId="0" borderId="0" xfId="0" applyFont="1" applyFill="1" applyAlignment="1">
      <alignment horizontal="center"/>
    </xf>
    <xf numFmtId="0" fontId="24" fillId="0" borderId="0" xfId="0" applyFont="1" applyFill="1" applyAlignment="1">
      <alignment horizontal="left"/>
    </xf>
    <xf numFmtId="0" fontId="0" fillId="0" borderId="0" xfId="0" applyFill="1" applyAlignment="1">
      <alignment horizontal="justify"/>
    </xf>
    <xf numFmtId="0" fontId="4" fillId="0" borderId="0" xfId="0" applyFont="1" applyFill="1" applyAlignment="1">
      <alignment horizontal="justify"/>
    </xf>
    <xf numFmtId="0" fontId="25" fillId="0" borderId="0" xfId="0" applyFont="1" applyFill="1" applyAlignment="1">
      <alignment horizontal="justify"/>
    </xf>
    <xf numFmtId="0" fontId="26" fillId="0" borderId="0" xfId="0" applyFont="1" applyFill="1" applyAlignment="1">
      <alignment horizontal="justify"/>
    </xf>
    <xf numFmtId="0" fontId="54" fillId="0" borderId="0" xfId="0" applyFont="1" applyFill="1" applyAlignment="1">
      <alignment/>
    </xf>
    <xf numFmtId="0" fontId="16" fillId="0" borderId="0" xfId="0" applyFont="1" applyAlignment="1">
      <alignment vertical="center"/>
    </xf>
    <xf numFmtId="0" fontId="123" fillId="0" borderId="0" xfId="0" applyFont="1" applyAlignment="1">
      <alignment vertical="center"/>
    </xf>
    <xf numFmtId="0" fontId="16" fillId="0" borderId="61" xfId="0" applyFont="1" applyBorder="1" applyAlignment="1">
      <alignment vertical="center"/>
    </xf>
    <xf numFmtId="0" fontId="16" fillId="0" borderId="0" xfId="0" applyFont="1" applyBorder="1" applyAlignment="1">
      <alignment vertical="center"/>
    </xf>
    <xf numFmtId="0" fontId="16" fillId="0" borderId="62" xfId="0" applyFont="1" applyBorder="1" applyAlignment="1">
      <alignment vertical="center"/>
    </xf>
    <xf numFmtId="0" fontId="28" fillId="0" borderId="61" xfId="0" applyFont="1" applyBorder="1" applyAlignment="1">
      <alignment vertical="center"/>
    </xf>
    <xf numFmtId="0" fontId="28" fillId="0" borderId="0" xfId="0" applyFont="1" applyBorder="1" applyAlignment="1">
      <alignment vertical="center"/>
    </xf>
    <xf numFmtId="0" fontId="28" fillId="0" borderId="62" xfId="0" applyFont="1" applyBorder="1" applyAlignment="1">
      <alignment vertical="center"/>
    </xf>
    <xf numFmtId="0" fontId="126" fillId="0" borderId="61" xfId="0" applyFont="1" applyBorder="1" applyAlignment="1">
      <alignment horizontal="center" vertical="center"/>
    </xf>
    <xf numFmtId="0" fontId="126" fillId="0" borderId="0" xfId="0" applyFont="1" applyBorder="1" applyAlignment="1">
      <alignment vertical="center"/>
    </xf>
    <xf numFmtId="44" fontId="28" fillId="0" borderId="0" xfId="52" applyFont="1" applyBorder="1" applyAlignment="1">
      <alignment vertical="center"/>
    </xf>
    <xf numFmtId="44" fontId="28" fillId="0" borderId="62" xfId="52" applyFont="1" applyBorder="1" applyAlignment="1">
      <alignment vertical="center"/>
    </xf>
    <xf numFmtId="44" fontId="15" fillId="0" borderId="0" xfId="52" applyFont="1" applyBorder="1" applyAlignment="1">
      <alignment vertical="center"/>
    </xf>
    <xf numFmtId="44" fontId="15" fillId="0" borderId="62" xfId="52" applyFont="1" applyBorder="1" applyAlignment="1">
      <alignment vertical="center"/>
    </xf>
    <xf numFmtId="0" fontId="28" fillId="0" borderId="0" xfId="0" applyFont="1" applyBorder="1" applyAlignment="1">
      <alignment horizontal="center" vertical="center"/>
    </xf>
    <xf numFmtId="0" fontId="28" fillId="0" borderId="62" xfId="0" applyFont="1" applyBorder="1" applyAlignment="1">
      <alignment horizontal="center" vertical="center"/>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16" fillId="0" borderId="61" xfId="0" applyFont="1" applyBorder="1" applyAlignment="1">
      <alignment horizontal="left" vertical="center" indent="1"/>
    </xf>
    <xf numFmtId="0" fontId="16" fillId="0" borderId="0" xfId="0" applyFont="1" applyBorder="1" applyAlignment="1">
      <alignment horizontal="left" vertical="center" indent="1"/>
    </xf>
    <xf numFmtId="0" fontId="29" fillId="0" borderId="61" xfId="0" applyFont="1" applyBorder="1" applyAlignment="1">
      <alignment horizontal="left" vertical="center" indent="1"/>
    </xf>
    <xf numFmtId="0" fontId="16" fillId="41" borderId="63" xfId="0" applyFont="1" applyFill="1" applyBorder="1" applyAlignment="1">
      <alignment horizontal="center" vertical="center"/>
    </xf>
    <xf numFmtId="0" fontId="16" fillId="41" borderId="47" xfId="0" applyFont="1" applyFill="1" applyBorder="1" applyAlignment="1">
      <alignment horizontal="center" vertical="center"/>
    </xf>
    <xf numFmtId="0" fontId="16" fillId="41" borderId="25" xfId="0" applyFont="1" applyFill="1" applyBorder="1" applyAlignment="1">
      <alignment horizontal="center" vertical="center"/>
    </xf>
    <xf numFmtId="14" fontId="16" fillId="41" borderId="64" xfId="0" applyNumberFormat="1" applyFont="1" applyFill="1" applyBorder="1" applyAlignment="1">
      <alignment horizontal="center" vertical="center"/>
    </xf>
    <xf numFmtId="0" fontId="16" fillId="41" borderId="64" xfId="0" applyFont="1" applyFill="1" applyBorder="1" applyAlignment="1">
      <alignment horizontal="center" vertical="center"/>
    </xf>
    <xf numFmtId="0" fontId="29" fillId="0" borderId="65" xfId="0" applyFont="1" applyBorder="1" applyAlignment="1">
      <alignment horizontal="left" vertical="center" indent="1"/>
    </xf>
    <xf numFmtId="0" fontId="16" fillId="0" borderId="66" xfId="0" applyFont="1" applyBorder="1" applyAlignment="1">
      <alignment vertical="center"/>
    </xf>
    <xf numFmtId="0" fontId="16" fillId="0" borderId="67" xfId="0" applyFont="1" applyBorder="1" applyAlignment="1">
      <alignment vertical="center"/>
    </xf>
    <xf numFmtId="14" fontId="16" fillId="0" borderId="0" xfId="0" applyNumberFormat="1" applyFont="1" applyAlignment="1">
      <alignment vertical="center"/>
    </xf>
    <xf numFmtId="0" fontId="29" fillId="0" borderId="0" xfId="0" applyFont="1" applyAlignment="1">
      <alignment horizontal="left" vertical="center" indent="1"/>
    </xf>
    <xf numFmtId="0" fontId="16" fillId="0" borderId="25" xfId="0" applyFont="1" applyBorder="1" applyAlignment="1">
      <alignment horizontal="left" vertical="center" indent="1"/>
    </xf>
    <xf numFmtId="2" fontId="16" fillId="20" borderId="25" xfId="0" applyNumberFormat="1" applyFont="1" applyFill="1" applyBorder="1" applyAlignment="1">
      <alignment horizontal="center" vertical="center"/>
    </xf>
    <xf numFmtId="0" fontId="121" fillId="39" borderId="63" xfId="0" applyFont="1" applyFill="1" applyBorder="1" applyAlignment="1">
      <alignment horizontal="center" vertical="center"/>
    </xf>
    <xf numFmtId="0" fontId="121" fillId="39" borderId="47" xfId="0" applyFont="1" applyFill="1" applyBorder="1" applyAlignment="1">
      <alignment horizontal="center" vertical="center"/>
    </xf>
    <xf numFmtId="0" fontId="121" fillId="39" borderId="25" xfId="0" applyFont="1" applyFill="1" applyBorder="1" applyAlignment="1">
      <alignment horizontal="center" vertical="center"/>
    </xf>
    <xf numFmtId="0" fontId="121" fillId="39" borderId="64" xfId="0" applyFont="1" applyFill="1" applyBorder="1" applyAlignment="1">
      <alignment horizontal="center" vertical="center"/>
    </xf>
    <xf numFmtId="0" fontId="28" fillId="0" borderId="68" xfId="0" applyFont="1" applyBorder="1" applyAlignment="1">
      <alignment horizontal="left" vertical="center"/>
    </xf>
    <xf numFmtId="0" fontId="127" fillId="0" borderId="0" xfId="0" applyFont="1" applyAlignment="1">
      <alignment horizontal="center"/>
    </xf>
    <xf numFmtId="177" fontId="0" fillId="0" borderId="0" xfId="42" applyFont="1" applyAlignment="1">
      <alignment/>
    </xf>
    <xf numFmtId="0" fontId="85" fillId="42" borderId="16" xfId="0" applyFont="1" applyFill="1" applyBorder="1" applyAlignment="1">
      <alignment/>
    </xf>
    <xf numFmtId="177" fontId="68" fillId="41" borderId="45" xfId="42" applyFont="1" applyFill="1" applyBorder="1" applyAlignment="1">
      <alignment horizontal="center"/>
    </xf>
    <xf numFmtId="0" fontId="68" fillId="41" borderId="25" xfId="0" applyFont="1" applyFill="1" applyBorder="1" applyAlignment="1">
      <alignment horizontal="center"/>
    </xf>
    <xf numFmtId="0" fontId="110" fillId="42" borderId="25" xfId="71" applyFont="1" applyFill="1" applyBorder="1" applyAlignment="1">
      <alignment vertical="center"/>
      <protection/>
    </xf>
    <xf numFmtId="0" fontId="0" fillId="0" borderId="27" xfId="0" applyBorder="1" applyAlignment="1">
      <alignment/>
    </xf>
    <xf numFmtId="177" fontId="0" fillId="0" borderId="69" xfId="42" applyFont="1" applyBorder="1" applyAlignment="1">
      <alignment/>
    </xf>
    <xf numFmtId="177" fontId="0" fillId="0" borderId="0" xfId="42" applyFont="1" applyBorder="1" applyAlignment="1">
      <alignment/>
    </xf>
    <xf numFmtId="177" fontId="68" fillId="41" borderId="25" xfId="42" applyFont="1" applyFill="1" applyBorder="1" applyAlignment="1">
      <alignment horizontal="center"/>
    </xf>
    <xf numFmtId="177" fontId="0" fillId="0" borderId="27" xfId="42" applyFont="1" applyBorder="1" applyAlignment="1">
      <alignment/>
    </xf>
    <xf numFmtId="177" fontId="0" fillId="0" borderId="20" xfId="42" applyFont="1" applyBorder="1" applyAlignment="1">
      <alignment/>
    </xf>
    <xf numFmtId="0" fontId="0" fillId="0" borderId="70" xfId="0" applyBorder="1" applyAlignment="1">
      <alignment/>
    </xf>
    <xf numFmtId="0" fontId="69" fillId="0" borderId="0" xfId="70" applyFont="1" applyBorder="1" applyAlignment="1">
      <alignment vertical="top"/>
      <protection/>
    </xf>
    <xf numFmtId="0" fontId="0" fillId="0" borderId="0" xfId="0" applyFill="1" applyBorder="1" applyAlignment="1">
      <alignment/>
    </xf>
    <xf numFmtId="0" fontId="110" fillId="0" borderId="0" xfId="71" applyFont="1" applyFill="1" applyBorder="1" applyAlignment="1">
      <alignment vertical="center"/>
      <protection/>
    </xf>
    <xf numFmtId="177" fontId="0" fillId="0" borderId="0" xfId="42" applyFont="1" applyFill="1" applyBorder="1" applyAlignment="1">
      <alignment/>
    </xf>
    <xf numFmtId="0" fontId="0" fillId="0" borderId="0" xfId="0" applyBorder="1" applyAlignment="1">
      <alignment/>
    </xf>
    <xf numFmtId="177" fontId="128" fillId="42" borderId="71" xfId="42" applyFont="1" applyFill="1" applyBorder="1" applyAlignment="1">
      <alignment horizontal="center"/>
    </xf>
    <xf numFmtId="0" fontId="128" fillId="42" borderId="18" xfId="0" applyFont="1" applyFill="1" applyBorder="1" applyAlignment="1">
      <alignment horizontal="center"/>
    </xf>
    <xf numFmtId="0" fontId="85" fillId="42" borderId="17" xfId="0" applyFont="1" applyFill="1" applyBorder="1" applyAlignment="1">
      <alignment/>
    </xf>
    <xf numFmtId="0" fontId="120" fillId="36" borderId="19" xfId="0" applyFont="1" applyFill="1" applyBorder="1" applyAlignment="1">
      <alignment horizontal="right" vertical="center" wrapText="1"/>
    </xf>
    <xf numFmtId="177" fontId="88" fillId="42" borderId="25" xfId="42" applyFont="1" applyFill="1" applyBorder="1" applyAlignment="1">
      <alignment/>
    </xf>
    <xf numFmtId="177" fontId="0" fillId="0" borderId="72" xfId="42" applyFont="1" applyBorder="1" applyAlignment="1">
      <alignment/>
    </xf>
    <xf numFmtId="177" fontId="88" fillId="0" borderId="0" xfId="42" applyFont="1" applyAlignment="1">
      <alignment/>
    </xf>
    <xf numFmtId="0" fontId="88" fillId="0" borderId="0" xfId="0" applyFont="1" applyAlignment="1">
      <alignment/>
    </xf>
    <xf numFmtId="0" fontId="0" fillId="42" borderId="73" xfId="0" applyFill="1" applyBorder="1" applyAlignment="1">
      <alignment/>
    </xf>
    <xf numFmtId="177" fontId="88" fillId="42" borderId="74" xfId="42" applyFont="1" applyFill="1" applyBorder="1" applyAlignment="1">
      <alignment/>
    </xf>
    <xf numFmtId="177" fontId="88" fillId="42" borderId="75" xfId="42" applyFont="1" applyFill="1" applyBorder="1" applyAlignment="1">
      <alignment/>
    </xf>
    <xf numFmtId="0" fontId="88" fillId="42" borderId="76" xfId="0" applyFont="1" applyFill="1" applyBorder="1" applyAlignment="1">
      <alignment/>
    </xf>
    <xf numFmtId="0" fontId="68" fillId="41" borderId="77" xfId="0" applyFont="1" applyFill="1" applyBorder="1" applyAlignment="1">
      <alignment horizontal="center"/>
    </xf>
    <xf numFmtId="0" fontId="68" fillId="41" borderId="78" xfId="0" applyFont="1" applyFill="1" applyBorder="1" applyAlignment="1">
      <alignment horizontal="center"/>
    </xf>
    <xf numFmtId="0" fontId="0" fillId="0" borderId="79" xfId="0" applyBorder="1" applyAlignment="1">
      <alignment horizontal="center"/>
    </xf>
    <xf numFmtId="0" fontId="0" fillId="0" borderId="80" xfId="0" applyBorder="1" applyAlignment="1">
      <alignment/>
    </xf>
    <xf numFmtId="0" fontId="0" fillId="0" borderId="19" xfId="0" applyBorder="1" applyAlignment="1">
      <alignment horizontal="center"/>
    </xf>
    <xf numFmtId="0" fontId="0" fillId="0" borderId="21" xfId="0" applyBorder="1" applyAlignment="1">
      <alignment/>
    </xf>
    <xf numFmtId="0" fontId="0" fillId="42" borderId="81" xfId="0" applyFill="1" applyBorder="1" applyAlignment="1">
      <alignment horizontal="center"/>
    </xf>
    <xf numFmtId="0" fontId="88" fillId="42" borderId="78" xfId="0" applyFont="1" applyFill="1" applyBorder="1" applyAlignment="1">
      <alignment/>
    </xf>
    <xf numFmtId="0" fontId="0" fillId="0" borderId="19" xfId="0" applyFill="1" applyBorder="1" applyAlignment="1">
      <alignment horizontal="center"/>
    </xf>
    <xf numFmtId="0" fontId="0" fillId="0" borderId="70" xfId="0" applyFill="1" applyBorder="1" applyAlignment="1">
      <alignment/>
    </xf>
    <xf numFmtId="0" fontId="68" fillId="41" borderId="81" xfId="0" applyFont="1" applyFill="1" applyBorder="1" applyAlignment="1">
      <alignment horizontal="center"/>
    </xf>
    <xf numFmtId="0" fontId="110" fillId="42" borderId="82" xfId="71" applyFont="1" applyFill="1" applyBorder="1" applyAlignment="1">
      <alignment vertical="center"/>
      <protection/>
    </xf>
    <xf numFmtId="177" fontId="88" fillId="42" borderId="45" xfId="42" applyFont="1" applyFill="1" applyBorder="1" applyAlignment="1">
      <alignment/>
    </xf>
    <xf numFmtId="0" fontId="0" fillId="42" borderId="77" xfId="0" applyFill="1" applyBorder="1" applyAlignment="1">
      <alignment/>
    </xf>
    <xf numFmtId="0" fontId="0" fillId="42" borderId="51" xfId="0" applyFill="1" applyBorder="1" applyAlignment="1">
      <alignment/>
    </xf>
    <xf numFmtId="177" fontId="88" fillId="42" borderId="49" xfId="42" applyFont="1" applyFill="1" applyBorder="1" applyAlignment="1">
      <alignment/>
    </xf>
    <xf numFmtId="177" fontId="88" fillId="42" borderId="82" xfId="42" applyFont="1" applyFill="1" applyBorder="1" applyAlignment="1">
      <alignment/>
    </xf>
    <xf numFmtId="0" fontId="88" fillId="42" borderId="83" xfId="0" applyFont="1" applyFill="1" applyBorder="1" applyAlignment="1">
      <alignment/>
    </xf>
    <xf numFmtId="0" fontId="99" fillId="0" borderId="84" xfId="0" applyFont="1" applyBorder="1" applyAlignment="1">
      <alignment/>
    </xf>
    <xf numFmtId="0" fontId="119" fillId="0" borderId="85" xfId="0" applyFont="1" applyBorder="1" applyAlignment="1">
      <alignment horizontal="left" vertical="center"/>
    </xf>
    <xf numFmtId="177" fontId="119" fillId="36" borderId="37" xfId="42" applyFont="1" applyFill="1" applyBorder="1" applyAlignment="1">
      <alignment vertical="center" wrapText="1"/>
    </xf>
    <xf numFmtId="177" fontId="121" fillId="39" borderId="54" xfId="42" applyFont="1" applyFill="1" applyBorder="1" applyAlignment="1">
      <alignment horizontal="center" vertical="center" wrapText="1"/>
    </xf>
    <xf numFmtId="177" fontId="121" fillId="39" borderId="54" xfId="42" applyFont="1" applyFill="1" applyBorder="1" applyAlignment="1">
      <alignment horizontal="center" vertical="center"/>
    </xf>
    <xf numFmtId="177" fontId="119" fillId="36" borderId="55" xfId="42" applyFont="1" applyFill="1" applyBorder="1" applyAlignment="1">
      <alignment horizontal="center" vertical="center" wrapText="1"/>
    </xf>
    <xf numFmtId="177" fontId="0" fillId="0" borderId="46" xfId="42" applyFont="1" applyBorder="1" applyAlignment="1">
      <alignment horizontal="right" vertical="center" wrapText="1"/>
    </xf>
    <xf numFmtId="177" fontId="120" fillId="36" borderId="57" xfId="42" applyFont="1" applyFill="1" applyBorder="1" applyAlignment="1">
      <alignment horizontal="left" vertical="center"/>
    </xf>
    <xf numFmtId="177" fontId="119" fillId="36" borderId="0" xfId="42" applyFont="1" applyFill="1" applyAlignment="1">
      <alignment vertical="center" wrapText="1"/>
    </xf>
    <xf numFmtId="0" fontId="119" fillId="0" borderId="0" xfId="0" applyFont="1" applyBorder="1" applyAlignment="1">
      <alignment horizontal="left" vertical="center"/>
    </xf>
    <xf numFmtId="0" fontId="119" fillId="36" borderId="36" xfId="0" applyFont="1" applyFill="1" applyBorder="1" applyAlignment="1">
      <alignment vertical="center" wrapText="1"/>
    </xf>
    <xf numFmtId="0" fontId="119" fillId="36" borderId="19" xfId="0" applyFont="1" applyFill="1" applyBorder="1" applyAlignment="1">
      <alignment horizontal="right" vertical="top" wrapText="1"/>
    </xf>
    <xf numFmtId="177" fontId="120" fillId="36" borderId="0" xfId="42" applyFont="1" applyFill="1" applyBorder="1" applyAlignment="1">
      <alignment horizontal="left" vertical="center"/>
    </xf>
    <xf numFmtId="203" fontId="120" fillId="36" borderId="86" xfId="0" applyNumberFormat="1" applyFont="1" applyFill="1" applyBorder="1" applyAlignment="1">
      <alignment horizontal="center" vertical="center" wrapText="1"/>
    </xf>
    <xf numFmtId="203" fontId="120" fillId="36" borderId="87" xfId="0" applyNumberFormat="1" applyFont="1" applyFill="1" applyBorder="1" applyAlignment="1">
      <alignment horizontal="center" vertical="center" wrapText="1"/>
    </xf>
    <xf numFmtId="0" fontId="120" fillId="36" borderId="86" xfId="0" applyFont="1" applyFill="1" applyBorder="1" applyAlignment="1">
      <alignment horizontal="center" vertical="center"/>
    </xf>
    <xf numFmtId="177" fontId="119" fillId="36" borderId="56" xfId="42" applyFont="1" applyFill="1" applyBorder="1" applyAlignment="1">
      <alignment horizontal="center" vertical="center" wrapText="1"/>
    </xf>
    <xf numFmtId="177" fontId="0" fillId="0" borderId="45" xfId="42" applyFont="1" applyBorder="1" applyAlignment="1">
      <alignment horizontal="right" vertical="center" wrapText="1"/>
    </xf>
    <xf numFmtId="0" fontId="120" fillId="36" borderId="47" xfId="0" applyFont="1" applyFill="1" applyBorder="1" applyAlignment="1">
      <alignment horizontal="right" vertical="center"/>
    </xf>
    <xf numFmtId="203" fontId="119" fillId="0" borderId="88" xfId="0" applyNumberFormat="1" applyFont="1" applyBorder="1" applyAlignment="1">
      <alignment vertical="center" wrapText="1"/>
    </xf>
    <xf numFmtId="0" fontId="119" fillId="43" borderId="89" xfId="0" applyFont="1" applyFill="1" applyBorder="1" applyAlignment="1">
      <alignment horizontal="left" vertical="center"/>
    </xf>
    <xf numFmtId="0" fontId="119" fillId="43" borderId="90" xfId="0" applyFont="1" applyFill="1" applyBorder="1" applyAlignment="1">
      <alignment vertical="center" wrapText="1"/>
    </xf>
    <xf numFmtId="0" fontId="121" fillId="43" borderId="89" xfId="0" applyFont="1" applyFill="1" applyBorder="1" applyAlignment="1">
      <alignment vertical="center" wrapText="1"/>
    </xf>
    <xf numFmtId="0" fontId="119" fillId="43" borderId="91" xfId="0" applyFont="1" applyFill="1" applyBorder="1" applyAlignment="1">
      <alignment horizontal="center" vertical="center" wrapText="1"/>
    </xf>
    <xf numFmtId="0" fontId="0" fillId="43" borderId="92" xfId="0" applyFill="1" applyBorder="1" applyAlignment="1">
      <alignment horizontal="right" vertical="center" wrapText="1"/>
    </xf>
    <xf numFmtId="0" fontId="120" fillId="43" borderId="91" xfId="0" applyFont="1" applyFill="1" applyBorder="1" applyAlignment="1">
      <alignment horizontal="center" vertical="center"/>
    </xf>
    <xf numFmtId="0" fontId="120" fillId="43" borderId="91" xfId="0" applyFont="1" applyFill="1" applyBorder="1" applyAlignment="1">
      <alignment horizontal="right" vertical="center"/>
    </xf>
    <xf numFmtId="0" fontId="120" fillId="43" borderId="91" xfId="0" applyFont="1" applyFill="1" applyBorder="1" applyAlignment="1">
      <alignment horizontal="left" vertical="center"/>
    </xf>
    <xf numFmtId="0" fontId="120" fillId="43" borderId="93" xfId="0" applyFont="1" applyFill="1" applyBorder="1" applyAlignment="1">
      <alignment horizontal="right" vertical="center"/>
    </xf>
    <xf numFmtId="177" fontId="120" fillId="44" borderId="73" xfId="0" applyNumberFormat="1" applyFont="1" applyFill="1" applyBorder="1" applyAlignment="1">
      <alignment horizontal="right" vertical="center"/>
    </xf>
    <xf numFmtId="0" fontId="0" fillId="0" borderId="25" xfId="0" applyBorder="1" applyAlignment="1">
      <alignment horizontal="center"/>
    </xf>
    <xf numFmtId="0" fontId="0" fillId="0" borderId="25" xfId="0" applyBorder="1" applyAlignment="1">
      <alignment/>
    </xf>
    <xf numFmtId="0" fontId="0" fillId="0" borderId="81" xfId="0" applyBorder="1" applyAlignment="1">
      <alignment horizontal="center"/>
    </xf>
    <xf numFmtId="0" fontId="0" fillId="0" borderId="94" xfId="0" applyBorder="1" applyAlignment="1">
      <alignment horizontal="center"/>
    </xf>
    <xf numFmtId="0" fontId="0" fillId="0" borderId="82" xfId="0" applyBorder="1" applyAlignment="1">
      <alignment/>
    </xf>
    <xf numFmtId="177" fontId="0" fillId="0" borderId="0" xfId="42" applyFont="1" applyAlignment="1">
      <alignment/>
    </xf>
    <xf numFmtId="0" fontId="99" fillId="0" borderId="0" xfId="0" applyFont="1" applyAlignment="1">
      <alignment/>
    </xf>
    <xf numFmtId="0" fontId="99" fillId="0" borderId="0" xfId="0" applyFont="1" applyAlignment="1">
      <alignment horizontal="center"/>
    </xf>
    <xf numFmtId="0" fontId="99" fillId="0" borderId="0" xfId="0" applyFont="1" applyFill="1" applyBorder="1" applyAlignment="1">
      <alignment horizontal="left"/>
    </xf>
    <xf numFmtId="177" fontId="0" fillId="0" borderId="0" xfId="42" applyFont="1" applyAlignment="1">
      <alignment horizontal="center"/>
    </xf>
    <xf numFmtId="0" fontId="0" fillId="0" borderId="0" xfId="0" applyAlignment="1">
      <alignment horizontal="center"/>
    </xf>
    <xf numFmtId="0" fontId="0" fillId="0" borderId="0" xfId="0" applyAlignment="1">
      <alignment horizontal="left"/>
    </xf>
    <xf numFmtId="0" fontId="99" fillId="0" borderId="14" xfId="0" applyFont="1" applyBorder="1" applyAlignment="1">
      <alignment horizontal="center"/>
    </xf>
    <xf numFmtId="177" fontId="99" fillId="0" borderId="25" xfId="42" applyFont="1" applyBorder="1" applyAlignment="1">
      <alignment horizontal="center"/>
    </xf>
    <xf numFmtId="0" fontId="99" fillId="0" borderId="25" xfId="0" applyFont="1" applyBorder="1" applyAlignment="1">
      <alignment horizontal="center"/>
    </xf>
    <xf numFmtId="0" fontId="0" fillId="0" borderId="25" xfId="0" applyBorder="1" applyAlignment="1">
      <alignment horizontal="left"/>
    </xf>
    <xf numFmtId="177" fontId="0" fillId="0" borderId="25" xfId="42" applyFont="1" applyBorder="1" applyAlignment="1">
      <alignment/>
    </xf>
    <xf numFmtId="177" fontId="0" fillId="0" borderId="69" xfId="42" applyFont="1" applyBorder="1" applyAlignment="1">
      <alignment/>
    </xf>
    <xf numFmtId="177" fontId="0" fillId="0" borderId="95" xfId="42" applyFont="1" applyBorder="1" applyAlignment="1">
      <alignment/>
    </xf>
    <xf numFmtId="177" fontId="0" fillId="45" borderId="69" xfId="42" applyFont="1" applyFill="1" applyBorder="1" applyAlignment="1">
      <alignment/>
    </xf>
    <xf numFmtId="177" fontId="0" fillId="45" borderId="95" xfId="42" applyFont="1" applyFill="1" applyBorder="1" applyAlignment="1">
      <alignment/>
    </xf>
    <xf numFmtId="177" fontId="99" fillId="45" borderId="69" xfId="42" applyFont="1" applyFill="1" applyBorder="1" applyAlignment="1">
      <alignment/>
    </xf>
    <xf numFmtId="177" fontId="99" fillId="45" borderId="0" xfId="42" applyFont="1" applyFill="1" applyBorder="1" applyAlignment="1">
      <alignment/>
    </xf>
    <xf numFmtId="177" fontId="99" fillId="45" borderId="95" xfId="42" applyFont="1" applyFill="1" applyBorder="1" applyAlignment="1">
      <alignment/>
    </xf>
    <xf numFmtId="177" fontId="99" fillId="0" borderId="0" xfId="42" applyFont="1" applyBorder="1" applyAlignment="1">
      <alignment/>
    </xf>
    <xf numFmtId="177" fontId="99" fillId="44" borderId="25" xfId="42" applyFont="1" applyFill="1" applyBorder="1" applyAlignment="1">
      <alignment horizontal="center"/>
    </xf>
    <xf numFmtId="0" fontId="99" fillId="44" borderId="25" xfId="0" applyFont="1" applyFill="1" applyBorder="1" applyAlignment="1">
      <alignment horizontal="center"/>
    </xf>
    <xf numFmtId="0" fontId="99" fillId="44" borderId="47" xfId="0" applyFont="1" applyFill="1" applyBorder="1" applyAlignment="1">
      <alignment horizontal="center"/>
    </xf>
    <xf numFmtId="0" fontId="99" fillId="44" borderId="45" xfId="0" applyFont="1" applyFill="1" applyBorder="1" applyAlignment="1">
      <alignment horizontal="center"/>
    </xf>
    <xf numFmtId="0" fontId="0" fillId="0" borderId="25" xfId="0" applyBorder="1" applyAlignment="1">
      <alignment horizontal="left" wrapText="1"/>
    </xf>
    <xf numFmtId="0" fontId="0" fillId="0" borderId="78" xfId="0" applyBorder="1" applyAlignment="1">
      <alignment wrapText="1"/>
    </xf>
    <xf numFmtId="0" fontId="0" fillId="0" borderId="83" xfId="0" applyBorder="1" applyAlignment="1">
      <alignment wrapText="1"/>
    </xf>
    <xf numFmtId="177" fontId="0" fillId="0" borderId="96" xfId="42" applyFont="1" applyBorder="1" applyAlignment="1">
      <alignment/>
    </xf>
    <xf numFmtId="0" fontId="0" fillId="0" borderId="15" xfId="0" applyBorder="1" applyAlignment="1">
      <alignment/>
    </xf>
    <xf numFmtId="0" fontId="128" fillId="42" borderId="36" xfId="0" applyFont="1" applyFill="1" applyBorder="1" applyAlignment="1">
      <alignment horizontal="center"/>
    </xf>
    <xf numFmtId="0" fontId="128" fillId="42" borderId="97" xfId="0" applyFont="1" applyFill="1" applyBorder="1" applyAlignment="1">
      <alignment horizontal="center"/>
    </xf>
    <xf numFmtId="177" fontId="128" fillId="42" borderId="98" xfId="42" applyFont="1" applyFill="1" applyBorder="1" applyAlignment="1">
      <alignment horizontal="center"/>
    </xf>
    <xf numFmtId="0" fontId="128" fillId="42" borderId="99" xfId="0" applyFont="1" applyFill="1" applyBorder="1" applyAlignment="1">
      <alignment horizontal="center"/>
    </xf>
    <xf numFmtId="0" fontId="129" fillId="0" borderId="0" xfId="0" applyFont="1" applyAlignment="1">
      <alignment/>
    </xf>
    <xf numFmtId="0" fontId="123" fillId="36" borderId="0" xfId="0" applyFont="1" applyFill="1" applyAlignment="1">
      <alignment vertical="center" wrapText="1"/>
    </xf>
    <xf numFmtId="0" fontId="129" fillId="0" borderId="0" xfId="0" applyFont="1" applyFill="1" applyBorder="1" applyAlignment="1">
      <alignment/>
    </xf>
    <xf numFmtId="0" fontId="16" fillId="0" borderId="73" xfId="0" applyFont="1" applyBorder="1" applyAlignment="1">
      <alignment vertical="center"/>
    </xf>
    <xf numFmtId="0" fontId="16" fillId="0" borderId="100" xfId="0" applyFont="1" applyBorder="1" applyAlignment="1">
      <alignment vertical="center"/>
    </xf>
    <xf numFmtId="0" fontId="29" fillId="45" borderId="73" xfId="0" applyFont="1" applyFill="1" applyBorder="1" applyAlignment="1">
      <alignment vertical="center"/>
    </xf>
    <xf numFmtId="0" fontId="29" fillId="45" borderId="100" xfId="0" applyFont="1" applyFill="1" applyBorder="1" applyAlignment="1">
      <alignment vertical="center"/>
    </xf>
    <xf numFmtId="0" fontId="0" fillId="0" borderId="27"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177" fontId="0" fillId="0" borderId="0" xfId="42" applyFont="1" applyFill="1" applyBorder="1" applyAlignment="1">
      <alignment/>
    </xf>
    <xf numFmtId="177" fontId="99" fillId="6" borderId="25" xfId="42" applyFont="1" applyFill="1" applyBorder="1" applyAlignment="1">
      <alignment/>
    </xf>
    <xf numFmtId="0" fontId="99" fillId="0" borderId="0" xfId="0" applyFont="1" applyFill="1" applyBorder="1" applyAlignment="1">
      <alignment horizontal="right" wrapText="1"/>
    </xf>
    <xf numFmtId="0" fontId="0" fillId="0" borderId="0" xfId="0" applyFill="1" applyBorder="1" applyAlignment="1">
      <alignment horizontal="right" wrapText="1"/>
    </xf>
    <xf numFmtId="0" fontId="130" fillId="36" borderId="0" xfId="0" applyFont="1" applyFill="1" applyAlignment="1">
      <alignment horizontal="center" vertical="center"/>
    </xf>
    <xf numFmtId="0" fontId="123" fillId="0" borderId="0" xfId="0" applyFont="1" applyFill="1" applyAlignment="1">
      <alignment vertical="center" wrapText="1"/>
    </xf>
    <xf numFmtId="0" fontId="124" fillId="0" borderId="0" xfId="0" applyFont="1" applyFill="1" applyAlignment="1">
      <alignment vertical="center" wrapText="1"/>
    </xf>
    <xf numFmtId="0" fontId="123" fillId="0" borderId="0" xfId="0" applyFont="1" applyFill="1" applyAlignment="1">
      <alignment vertical="center"/>
    </xf>
    <xf numFmtId="177" fontId="99" fillId="45" borderId="25" xfId="42" applyFont="1" applyFill="1" applyBorder="1" applyAlignment="1">
      <alignment/>
    </xf>
    <xf numFmtId="0" fontId="131" fillId="0" borderId="0" xfId="0" applyFont="1" applyAlignment="1">
      <alignment horizontal="center"/>
    </xf>
    <xf numFmtId="0" fontId="132" fillId="36" borderId="0" xfId="0" applyFont="1" applyFill="1" applyAlignment="1">
      <alignment horizontal="center" vertical="center"/>
    </xf>
    <xf numFmtId="0" fontId="29" fillId="45" borderId="74" xfId="0" applyFont="1" applyFill="1" applyBorder="1" applyAlignment="1">
      <alignment vertical="center"/>
    </xf>
    <xf numFmtId="0" fontId="0" fillId="0" borderId="26" xfId="0" applyBorder="1" applyAlignment="1">
      <alignment horizontal="left" wrapText="1"/>
    </xf>
    <xf numFmtId="0" fontId="0" fillId="0" borderId="0" xfId="0" applyBorder="1" applyAlignment="1">
      <alignment horizontal="left" wrapText="1"/>
    </xf>
    <xf numFmtId="0" fontId="0" fillId="0" borderId="72" xfId="0" applyFill="1" applyBorder="1" applyAlignment="1">
      <alignment/>
    </xf>
    <xf numFmtId="0" fontId="0" fillId="0" borderId="69" xfId="0" applyFill="1" applyBorder="1" applyAlignment="1">
      <alignment/>
    </xf>
    <xf numFmtId="0" fontId="122" fillId="0" borderId="101" xfId="0" applyFont="1" applyFill="1" applyBorder="1" applyAlignment="1">
      <alignment horizontal="right"/>
    </xf>
    <xf numFmtId="0" fontId="0" fillId="0" borderId="96" xfId="0" applyFill="1" applyBorder="1" applyAlignment="1">
      <alignment/>
    </xf>
    <xf numFmtId="0" fontId="122" fillId="0" borderId="102" xfId="0" applyFont="1" applyFill="1" applyBorder="1" applyAlignment="1">
      <alignment horizontal="right"/>
    </xf>
    <xf numFmtId="0" fontId="27" fillId="0" borderId="96" xfId="0" applyFont="1" applyFill="1" applyBorder="1" applyAlignment="1">
      <alignment horizontal="left" wrapText="1"/>
    </xf>
    <xf numFmtId="0" fontId="27" fillId="0" borderId="103" xfId="0" applyFont="1" applyFill="1" applyBorder="1" applyAlignment="1">
      <alignment horizontal="left" wrapText="1"/>
    </xf>
    <xf numFmtId="0" fontId="0" fillId="0" borderId="104" xfId="0" applyBorder="1" applyAlignment="1">
      <alignment horizontal="left" wrapText="1"/>
    </xf>
    <xf numFmtId="0" fontId="0" fillId="0" borderId="102" xfId="0" applyBorder="1" applyAlignment="1">
      <alignment horizontal="left" wrapText="1"/>
    </xf>
    <xf numFmtId="0" fontId="133" fillId="0" borderId="96" xfId="0" applyFont="1" applyFill="1" applyBorder="1" applyAlignment="1">
      <alignment horizontal="left" wrapText="1"/>
    </xf>
    <xf numFmtId="0" fontId="134" fillId="0" borderId="0" xfId="0" applyFont="1" applyBorder="1" applyAlignment="1">
      <alignment horizontal="left" wrapText="1"/>
    </xf>
    <xf numFmtId="0" fontId="134" fillId="0" borderId="102" xfId="0" applyFont="1" applyBorder="1" applyAlignment="1">
      <alignment horizontal="left" wrapText="1"/>
    </xf>
    <xf numFmtId="0" fontId="17" fillId="0" borderId="96" xfId="0" applyFont="1" applyFill="1" applyBorder="1" applyAlignment="1">
      <alignment/>
    </xf>
    <xf numFmtId="14" fontId="0" fillId="0" borderId="0" xfId="0" applyNumberFormat="1" applyFill="1" applyBorder="1" applyAlignment="1">
      <alignment/>
    </xf>
    <xf numFmtId="0" fontId="18" fillId="0" borderId="0" xfId="0" applyFont="1" applyFill="1" applyBorder="1" applyAlignment="1">
      <alignment horizontal="left" indent="13"/>
    </xf>
    <xf numFmtId="0" fontId="18" fillId="0" borderId="96" xfId="0" applyFont="1" applyFill="1" applyBorder="1" applyAlignment="1">
      <alignment horizontal="left" indent="13"/>
    </xf>
    <xf numFmtId="0" fontId="19" fillId="0" borderId="0" xfId="0" applyFont="1" applyFill="1" applyBorder="1" applyAlignment="1">
      <alignment horizontal="left" indent="13"/>
    </xf>
    <xf numFmtId="0" fontId="20" fillId="0" borderId="96" xfId="0" applyFont="1" applyFill="1" applyBorder="1" applyAlignment="1">
      <alignment horizontal="left" indent="13"/>
    </xf>
    <xf numFmtId="0" fontId="19" fillId="0" borderId="96" xfId="0" applyFont="1" applyFill="1" applyBorder="1" applyAlignment="1">
      <alignment horizontal="left" indent="13"/>
    </xf>
    <xf numFmtId="0" fontId="20" fillId="0" borderId="103" xfId="0" applyFont="1" applyFill="1" applyBorder="1" applyAlignment="1">
      <alignment horizontal="left" indent="13"/>
    </xf>
    <xf numFmtId="0" fontId="0" fillId="0" borderId="26" xfId="0" applyFill="1" applyBorder="1" applyAlignment="1">
      <alignment/>
    </xf>
    <xf numFmtId="0" fontId="122" fillId="0" borderId="104" xfId="0" applyFont="1" applyFill="1" applyBorder="1" applyAlignment="1">
      <alignment horizontal="right"/>
    </xf>
    <xf numFmtId="177" fontId="100" fillId="0" borderId="20" xfId="42" applyFont="1" applyBorder="1" applyAlignment="1">
      <alignment/>
    </xf>
    <xf numFmtId="203" fontId="135" fillId="0" borderId="88" xfId="0" applyNumberFormat="1" applyFont="1" applyBorder="1" applyAlignment="1">
      <alignment vertical="center" wrapText="1"/>
    </xf>
    <xf numFmtId="203" fontId="135" fillId="0" borderId="56" xfId="0" applyNumberFormat="1" applyFont="1" applyBorder="1" applyAlignment="1">
      <alignment vertical="center" wrapText="1"/>
    </xf>
    <xf numFmtId="43" fontId="135" fillId="0" borderId="56" xfId="48" applyFont="1" applyBorder="1" applyAlignment="1">
      <alignment vertical="center" wrapText="1"/>
    </xf>
    <xf numFmtId="177" fontId="136" fillId="6" borderId="25" xfId="42" applyFont="1" applyFill="1" applyBorder="1" applyAlignment="1">
      <alignment/>
    </xf>
    <xf numFmtId="0" fontId="123" fillId="0" borderId="0" xfId="0" applyFont="1" applyFill="1" applyAlignment="1">
      <alignment vertical="center" wrapText="1"/>
    </xf>
    <xf numFmtId="177" fontId="99" fillId="44" borderId="25" xfId="42" applyFont="1" applyFill="1" applyBorder="1" applyAlignment="1">
      <alignment horizontal="center"/>
    </xf>
    <xf numFmtId="0" fontId="137" fillId="0" borderId="0" xfId="0" applyFont="1" applyAlignment="1">
      <alignment/>
    </xf>
    <xf numFmtId="0" fontId="99" fillId="0" borderId="84" xfId="0" applyFont="1" applyBorder="1" applyAlignment="1">
      <alignment horizontal="left" wrapText="1"/>
    </xf>
    <xf numFmtId="0" fontId="99" fillId="45" borderId="84" xfId="0" applyFont="1" applyFill="1" applyBorder="1" applyAlignment="1">
      <alignment horizontal="left" wrapText="1"/>
    </xf>
    <xf numFmtId="0" fontId="99" fillId="0" borderId="0" xfId="0" applyFont="1" applyAlignment="1">
      <alignment horizontal="right"/>
    </xf>
    <xf numFmtId="177" fontId="0" fillId="0" borderId="25" xfId="42" applyFont="1" applyBorder="1" applyAlignment="1">
      <alignment horizontal="center"/>
    </xf>
    <xf numFmtId="177" fontId="130" fillId="36" borderId="0" xfId="42" applyFont="1" applyFill="1" applyAlignment="1">
      <alignment horizontal="center" vertical="center"/>
    </xf>
    <xf numFmtId="203" fontId="16" fillId="0" borderId="88" xfId="0" applyNumberFormat="1" applyFont="1" applyBorder="1" applyAlignment="1">
      <alignment vertical="center" wrapText="1"/>
    </xf>
    <xf numFmtId="43" fontId="16" fillId="0" borderId="56" xfId="48" applyFont="1" applyBorder="1" applyAlignment="1">
      <alignment vertical="center" wrapText="1"/>
    </xf>
    <xf numFmtId="203" fontId="16" fillId="0" borderId="56" xfId="0" applyNumberFormat="1" applyFont="1" applyBorder="1" applyAlignment="1">
      <alignment vertical="center" wrapText="1"/>
    </xf>
    <xf numFmtId="177" fontId="99" fillId="44" borderId="46" xfId="42" applyFont="1" applyFill="1" applyBorder="1" applyAlignment="1">
      <alignment horizontal="right" vertical="center" wrapText="1"/>
    </xf>
    <xf numFmtId="203" fontId="120" fillId="45" borderId="46" xfId="0" applyNumberFormat="1" applyFont="1" applyFill="1" applyBorder="1" applyAlignment="1">
      <alignment horizontal="center" vertical="center"/>
    </xf>
    <xf numFmtId="0" fontId="0" fillId="42" borderId="105" xfId="0" applyFill="1" applyBorder="1" applyAlignment="1">
      <alignment/>
    </xf>
    <xf numFmtId="0" fontId="88" fillId="42" borderId="11" xfId="71" applyFont="1" applyFill="1" applyBorder="1" applyAlignment="1">
      <alignment vertical="center"/>
      <protection/>
    </xf>
    <xf numFmtId="177" fontId="88" fillId="42" borderId="11" xfId="42" applyFont="1" applyFill="1" applyBorder="1" applyAlignment="1">
      <alignment horizontal="center"/>
    </xf>
    <xf numFmtId="0" fontId="88" fillId="42" borderId="12" xfId="0" applyFont="1" applyFill="1" applyBorder="1" applyAlignment="1">
      <alignment/>
    </xf>
    <xf numFmtId="0" fontId="128" fillId="42" borderId="12" xfId="0" applyFont="1" applyFill="1" applyBorder="1" applyAlignment="1">
      <alignment horizontal="center"/>
    </xf>
    <xf numFmtId="0" fontId="88" fillId="42" borderId="75" xfId="71" applyFont="1" applyFill="1" applyBorder="1" applyAlignment="1">
      <alignment horizontal="right" vertical="center"/>
      <protection/>
    </xf>
    <xf numFmtId="43" fontId="119" fillId="36" borderId="0" xfId="0" applyNumberFormat="1" applyFont="1" applyFill="1" applyAlignment="1">
      <alignment vertical="center" wrapText="1"/>
    </xf>
    <xf numFmtId="0" fontId="99" fillId="45" borderId="84" xfId="0" applyFont="1" applyFill="1" applyBorder="1" applyAlignment="1">
      <alignment horizontal="left"/>
    </xf>
    <xf numFmtId="0" fontId="116" fillId="0" borderId="21" xfId="0" applyFont="1" applyBorder="1" applyAlignment="1">
      <alignment/>
    </xf>
    <xf numFmtId="0" fontId="138" fillId="0" borderId="96" xfId="0" applyFont="1" applyFill="1" applyBorder="1" applyAlignment="1">
      <alignment horizontal="left" wrapText="1"/>
    </xf>
    <xf numFmtId="0" fontId="134" fillId="0" borderId="0" xfId="0" applyFont="1" applyBorder="1" applyAlignment="1">
      <alignment horizontal="left" wrapText="1"/>
    </xf>
    <xf numFmtId="0" fontId="134" fillId="0" borderId="102" xfId="0" applyFont="1" applyBorder="1" applyAlignment="1">
      <alignment horizontal="left" wrapText="1"/>
    </xf>
    <xf numFmtId="0" fontId="133" fillId="0" borderId="103" xfId="0" applyFont="1" applyFill="1" applyBorder="1" applyAlignment="1">
      <alignment horizontal="left" wrapText="1"/>
    </xf>
    <xf numFmtId="0" fontId="134" fillId="0" borderId="26" xfId="0" applyFont="1" applyBorder="1" applyAlignment="1">
      <alignment horizontal="left" wrapText="1"/>
    </xf>
    <xf numFmtId="0" fontId="134" fillId="0" borderId="104" xfId="0" applyFont="1" applyBorder="1" applyAlignment="1">
      <alignment horizontal="left" wrapText="1"/>
    </xf>
    <xf numFmtId="0" fontId="138" fillId="0" borderId="96" xfId="0" applyFont="1" applyFill="1" applyBorder="1" applyAlignment="1">
      <alignment horizontal="left" vertical="center" wrapText="1"/>
    </xf>
    <xf numFmtId="0" fontId="134" fillId="0" borderId="0" xfId="0" applyFont="1" applyBorder="1" applyAlignment="1">
      <alignment horizontal="left" vertical="center" wrapText="1"/>
    </xf>
    <xf numFmtId="0" fontId="134" fillId="0" borderId="102" xfId="0" applyFont="1" applyBorder="1" applyAlignment="1">
      <alignment horizontal="left" vertical="center" wrapText="1"/>
    </xf>
    <xf numFmtId="14" fontId="138" fillId="0" borderId="96" xfId="0" applyNumberFormat="1" applyFont="1" applyFill="1" applyBorder="1" applyAlignment="1">
      <alignment horizontal="left" wrapText="1"/>
    </xf>
    <xf numFmtId="0" fontId="15" fillId="45" borderId="73" xfId="0" applyFont="1" applyFill="1" applyBorder="1" applyAlignment="1">
      <alignment horizontal="center" wrapText="1"/>
    </xf>
    <xf numFmtId="0" fontId="68" fillId="45" borderId="74" xfId="0" applyFont="1" applyFill="1" applyBorder="1" applyAlignment="1">
      <alignment horizontal="center" wrapText="1"/>
    </xf>
    <xf numFmtId="0" fontId="68" fillId="45" borderId="100" xfId="0" applyFont="1" applyFill="1" applyBorder="1" applyAlignment="1">
      <alignment horizontal="center" wrapText="1"/>
    </xf>
    <xf numFmtId="0" fontId="15" fillId="0" borderId="0" xfId="0" applyFont="1" applyFill="1" applyBorder="1" applyAlignment="1">
      <alignment horizontal="center" wrapText="1"/>
    </xf>
    <xf numFmtId="0" fontId="68" fillId="0" borderId="0" xfId="0" applyFont="1" applyFill="1" applyBorder="1" applyAlignment="1">
      <alignment horizontal="center" wrapText="1"/>
    </xf>
    <xf numFmtId="0" fontId="15" fillId="46" borderId="73" xfId="0" applyFont="1" applyFill="1" applyBorder="1" applyAlignment="1" applyProtection="1">
      <alignment vertical="center" wrapText="1"/>
      <protection/>
    </xf>
    <xf numFmtId="0" fontId="68" fillId="46" borderId="74" xfId="0" applyFont="1" applyFill="1" applyBorder="1" applyAlignment="1">
      <alignment vertical="center" wrapText="1"/>
    </xf>
    <xf numFmtId="0" fontId="0" fillId="46" borderId="74" xfId="0" applyFill="1" applyBorder="1" applyAlignment="1">
      <alignment wrapText="1"/>
    </xf>
    <xf numFmtId="0" fontId="0" fillId="46" borderId="100" xfId="0" applyFill="1" applyBorder="1" applyAlignment="1">
      <alignment wrapText="1"/>
    </xf>
    <xf numFmtId="0" fontId="139" fillId="0" borderId="0" xfId="0" applyFont="1" applyBorder="1" applyAlignment="1">
      <alignment horizontal="left" wrapText="1"/>
    </xf>
    <xf numFmtId="0" fontId="139" fillId="0" borderId="102" xfId="0" applyFont="1" applyBorder="1" applyAlignment="1">
      <alignment horizontal="left" wrapText="1"/>
    </xf>
    <xf numFmtId="0" fontId="27" fillId="0" borderId="96" xfId="0" applyFont="1" applyFill="1" applyBorder="1" applyAlignment="1">
      <alignment horizontal="left" wrapText="1"/>
    </xf>
    <xf numFmtId="0" fontId="0" fillId="0" borderId="0" xfId="0" applyBorder="1" applyAlignment="1">
      <alignment horizontal="left" wrapText="1"/>
    </xf>
    <xf numFmtId="0" fontId="0" fillId="0" borderId="102" xfId="0" applyBorder="1" applyAlignment="1">
      <alignment horizontal="left" wrapText="1"/>
    </xf>
    <xf numFmtId="0" fontId="140" fillId="41" borderId="73" xfId="0" applyFont="1" applyFill="1" applyBorder="1" applyAlignment="1">
      <alignment wrapText="1"/>
    </xf>
    <xf numFmtId="0" fontId="131" fillId="41" borderId="74" xfId="0" applyFont="1" applyFill="1" applyBorder="1" applyAlignment="1">
      <alignment wrapText="1"/>
    </xf>
    <xf numFmtId="0" fontId="131" fillId="41" borderId="100" xfId="0" applyFont="1" applyFill="1" applyBorder="1" applyAlignment="1">
      <alignment wrapText="1"/>
    </xf>
    <xf numFmtId="0" fontId="121" fillId="39" borderId="106" xfId="0" applyFont="1" applyFill="1" applyBorder="1" applyAlignment="1">
      <alignment horizontal="center" vertical="center"/>
    </xf>
    <xf numFmtId="0" fontId="121" fillId="39" borderId="107" xfId="0" applyFont="1" applyFill="1" applyBorder="1" applyAlignment="1">
      <alignment horizontal="center" vertical="center"/>
    </xf>
    <xf numFmtId="0" fontId="121" fillId="39" borderId="108" xfId="0" applyFont="1" applyFill="1" applyBorder="1" applyAlignment="1">
      <alignment horizontal="center" vertical="center"/>
    </xf>
    <xf numFmtId="0" fontId="28" fillId="41" borderId="55" xfId="0" applyFont="1" applyFill="1" applyBorder="1" applyAlignment="1">
      <alignment horizontal="left" vertical="center" indent="1"/>
    </xf>
    <xf numFmtId="0" fontId="28" fillId="41" borderId="109" xfId="0" applyFont="1" applyFill="1" applyBorder="1" applyAlignment="1">
      <alignment horizontal="left" vertical="center" indent="1"/>
    </xf>
    <xf numFmtId="0" fontId="123" fillId="0" borderId="0" xfId="0" applyFont="1" applyAlignment="1">
      <alignment wrapText="1"/>
    </xf>
    <xf numFmtId="0" fontId="141" fillId="0" borderId="0" xfId="0" applyFont="1" applyAlignment="1">
      <alignment wrapText="1"/>
    </xf>
    <xf numFmtId="14" fontId="28" fillId="41" borderId="55" xfId="0" applyNumberFormat="1" applyFont="1" applyFill="1" applyBorder="1" applyAlignment="1">
      <alignment horizontal="left" vertical="center" indent="1"/>
    </xf>
    <xf numFmtId="0" fontId="29" fillId="45" borderId="73" xfId="0" applyFont="1" applyFill="1" applyBorder="1" applyAlignment="1">
      <alignment horizontal="center" vertical="center" wrapText="1"/>
    </xf>
    <xf numFmtId="0" fontId="68" fillId="45" borderId="74" xfId="0" applyFont="1" applyFill="1" applyBorder="1" applyAlignment="1">
      <alignment horizontal="center" vertical="center" wrapText="1"/>
    </xf>
    <xf numFmtId="0" fontId="68" fillId="45" borderId="100" xfId="0" applyFont="1" applyFill="1" applyBorder="1" applyAlignment="1">
      <alignment horizontal="center" vertical="center" wrapText="1"/>
    </xf>
    <xf numFmtId="0" fontId="29" fillId="0" borderId="0" xfId="0" applyFont="1" applyFill="1" applyBorder="1" applyAlignment="1">
      <alignment vertical="center" wrapText="1"/>
    </xf>
    <xf numFmtId="0" fontId="68" fillId="0" borderId="0" xfId="0" applyFont="1" applyFill="1" applyBorder="1" applyAlignment="1">
      <alignment vertical="center" wrapText="1"/>
    </xf>
    <xf numFmtId="0" fontId="123" fillId="36" borderId="0" xfId="0" applyFont="1" applyFill="1" applyAlignment="1">
      <alignment vertical="center" wrapText="1"/>
    </xf>
    <xf numFmtId="0" fontId="129" fillId="0" borderId="0" xfId="0" applyFont="1" applyAlignment="1">
      <alignment vertical="center" wrapText="1"/>
    </xf>
    <xf numFmtId="181" fontId="0" fillId="0" borderId="25" xfId="42" applyNumberFormat="1" applyFont="1" applyBorder="1" applyAlignment="1">
      <alignment horizontal="left"/>
    </xf>
    <xf numFmtId="181" fontId="0" fillId="0" borderId="25" xfId="0" applyNumberFormat="1" applyBorder="1" applyAlignment="1">
      <alignment horizontal="left"/>
    </xf>
    <xf numFmtId="181" fontId="0" fillId="0" borderId="82" xfId="42" applyNumberFormat="1" applyFont="1" applyBorder="1" applyAlignment="1">
      <alignment horizontal="left"/>
    </xf>
    <xf numFmtId="181" fontId="0" fillId="0" borderId="82" xfId="0" applyNumberFormat="1" applyBorder="1" applyAlignment="1">
      <alignment horizontal="left"/>
    </xf>
    <xf numFmtId="0" fontId="88" fillId="42" borderId="16" xfId="71" applyFont="1" applyFill="1" applyBorder="1" applyAlignment="1">
      <alignment horizontal="center" vertical="center" wrapText="1"/>
      <protection/>
    </xf>
    <xf numFmtId="0" fontId="0" fillId="0" borderId="54" xfId="0" applyBorder="1" applyAlignment="1">
      <alignment wrapText="1"/>
    </xf>
    <xf numFmtId="0" fontId="142" fillId="42" borderId="73" xfId="0" applyFont="1" applyFill="1" applyBorder="1" applyAlignment="1">
      <alignment horizontal="center" vertical="center" wrapText="1"/>
    </xf>
    <xf numFmtId="0" fontId="0" fillId="42" borderId="74" xfId="0" applyFill="1" applyBorder="1" applyAlignment="1">
      <alignment horizontal="center" vertical="center" wrapText="1"/>
    </xf>
    <xf numFmtId="0" fontId="0" fillId="42" borderId="100" xfId="0" applyFill="1" applyBorder="1" applyAlignment="1">
      <alignment horizontal="center" vertical="center" wrapText="1"/>
    </xf>
    <xf numFmtId="0" fontId="120" fillId="36" borderId="60" xfId="0" applyFont="1" applyFill="1" applyBorder="1" applyAlignment="1">
      <alignment horizontal="right" vertical="center"/>
    </xf>
    <xf numFmtId="0" fontId="0" fillId="0" borderId="60" xfId="0" applyBorder="1" applyAlignment="1">
      <alignment horizontal="right" vertical="center"/>
    </xf>
    <xf numFmtId="0" fontId="120" fillId="36" borderId="57" xfId="0" applyFont="1" applyFill="1" applyBorder="1" applyAlignment="1">
      <alignment horizontal="right" vertical="center"/>
    </xf>
    <xf numFmtId="0" fontId="0" fillId="0" borderId="57" xfId="0" applyBorder="1" applyAlignment="1">
      <alignment horizontal="right" vertical="center"/>
    </xf>
    <xf numFmtId="0" fontId="119" fillId="36" borderId="56" xfId="0" applyFont="1" applyFill="1" applyBorder="1" applyAlignment="1">
      <alignment horizontal="left" vertical="center" wrapText="1" indent="1"/>
    </xf>
    <xf numFmtId="0" fontId="119" fillId="36" borderId="57" xfId="0" applyFont="1" applyFill="1" applyBorder="1" applyAlignment="1">
      <alignment horizontal="left" vertical="center" wrapText="1" indent="1"/>
    </xf>
    <xf numFmtId="0" fontId="119" fillId="36" borderId="88" xfId="0" applyFont="1" applyFill="1" applyBorder="1" applyAlignment="1">
      <alignment horizontal="left" vertical="center" wrapText="1" indent="1"/>
    </xf>
    <xf numFmtId="1" fontId="119" fillId="0" borderId="55" xfId="80" applyNumberFormat="1" applyFont="1" applyFill="1" applyBorder="1" applyAlignment="1" applyProtection="1">
      <alignment horizontal="center" vertical="center" wrapText="1"/>
      <protection locked="0"/>
    </xf>
    <xf numFmtId="203" fontId="119" fillId="36" borderId="56" xfId="0" applyNumberFormat="1" applyFont="1" applyFill="1" applyBorder="1" applyAlignment="1">
      <alignment horizontal="center" vertical="center" wrapText="1"/>
    </xf>
    <xf numFmtId="203" fontId="119" fillId="36" borderId="58" xfId="0" applyNumberFormat="1" applyFont="1" applyFill="1" applyBorder="1" applyAlignment="1">
      <alignment horizontal="center" vertical="center" wrapText="1"/>
    </xf>
    <xf numFmtId="0" fontId="123" fillId="0" borderId="0" xfId="0" applyFont="1" applyFill="1" applyAlignment="1">
      <alignment vertical="center" wrapText="1"/>
    </xf>
    <xf numFmtId="0" fontId="129" fillId="0" borderId="0" xfId="0" applyFont="1" applyFill="1" applyAlignment="1">
      <alignment vertical="center" wrapText="1"/>
    </xf>
    <xf numFmtId="0" fontId="120" fillId="36" borderId="57" xfId="0" applyFont="1" applyFill="1" applyBorder="1" applyAlignment="1">
      <alignment horizontal="right" vertical="center" wrapText="1"/>
    </xf>
    <xf numFmtId="0" fontId="0" fillId="0" borderId="57" xfId="0" applyBorder="1" applyAlignment="1">
      <alignment horizontal="right" vertical="center" wrapText="1"/>
    </xf>
    <xf numFmtId="0" fontId="0" fillId="0" borderId="88" xfId="0" applyBorder="1" applyAlignment="1">
      <alignment horizontal="right" vertical="center" wrapText="1"/>
    </xf>
    <xf numFmtId="0" fontId="29" fillId="45" borderId="73" xfId="0" applyFont="1" applyFill="1" applyBorder="1" applyAlignment="1">
      <alignment vertical="center" wrapText="1"/>
    </xf>
    <xf numFmtId="0" fontId="68" fillId="45" borderId="74" xfId="0" applyFont="1" applyFill="1" applyBorder="1" applyAlignment="1">
      <alignment vertical="center" wrapText="1"/>
    </xf>
    <xf numFmtId="0" fontId="68" fillId="45" borderId="100" xfId="0" applyFont="1" applyFill="1" applyBorder="1" applyAlignment="1">
      <alignment vertical="center" wrapText="1"/>
    </xf>
    <xf numFmtId="0" fontId="119" fillId="36" borderId="77" xfId="0" applyFont="1" applyFill="1" applyBorder="1" applyAlignment="1">
      <alignment horizontal="left" vertical="center" wrapText="1"/>
    </xf>
    <xf numFmtId="0" fontId="119" fillId="36" borderId="45" xfId="0" applyFont="1" applyFill="1" applyBorder="1" applyAlignment="1">
      <alignment horizontal="left" vertical="center" wrapText="1"/>
    </xf>
    <xf numFmtId="0" fontId="29" fillId="45" borderId="47" xfId="0" applyFont="1" applyFill="1" applyBorder="1" applyAlignment="1" applyProtection="1">
      <alignment horizontal="center" vertical="center"/>
      <protection locked="0"/>
    </xf>
    <xf numFmtId="0" fontId="29" fillId="45" borderId="46" xfId="0" applyFont="1" applyFill="1" applyBorder="1" applyAlignment="1" applyProtection="1">
      <alignment horizontal="center" vertical="center"/>
      <protection locked="0"/>
    </xf>
    <xf numFmtId="202" fontId="119" fillId="41" borderId="47" xfId="0" applyNumberFormat="1" applyFont="1" applyFill="1" applyBorder="1" applyAlignment="1" applyProtection="1">
      <alignment horizontal="center" vertical="center"/>
      <protection locked="0"/>
    </xf>
    <xf numFmtId="202" fontId="119" fillId="41" borderId="110" xfId="0" applyNumberFormat="1" applyFont="1" applyFill="1" applyBorder="1" applyAlignment="1" applyProtection="1">
      <alignment horizontal="center" vertical="center"/>
      <protection locked="0"/>
    </xf>
    <xf numFmtId="0" fontId="119" fillId="36" borderId="77" xfId="0" applyFont="1" applyFill="1" applyBorder="1" applyAlignment="1">
      <alignment horizontal="center" vertical="center" wrapText="1"/>
    </xf>
    <xf numFmtId="0" fontId="119" fillId="36" borderId="45" xfId="0" applyFont="1" applyFill="1" applyBorder="1" applyAlignment="1">
      <alignment horizontal="center" vertical="center" wrapText="1"/>
    </xf>
    <xf numFmtId="0" fontId="119" fillId="36" borderId="110" xfId="0" applyFont="1" applyFill="1" applyBorder="1" applyAlignment="1">
      <alignment horizontal="center" vertical="center" wrapText="1"/>
    </xf>
    <xf numFmtId="0" fontId="130" fillId="36" borderId="0" xfId="0" applyFont="1" applyFill="1" applyAlignment="1">
      <alignment horizontal="center" vertical="center" wrapText="1"/>
    </xf>
    <xf numFmtId="0" fontId="119" fillId="0" borderId="37" xfId="0" applyFont="1" applyBorder="1" applyAlignment="1">
      <alignment horizontal="left" vertical="center" wrapText="1"/>
    </xf>
    <xf numFmtId="0" fontId="0" fillId="0" borderId="0" xfId="0" applyAlignment="1">
      <alignment vertical="center" wrapText="1"/>
    </xf>
    <xf numFmtId="0" fontId="119" fillId="36" borderId="47" xfId="0" applyFont="1" applyFill="1" applyBorder="1" applyAlignment="1">
      <alignment horizontal="right" vertical="center"/>
    </xf>
    <xf numFmtId="0" fontId="119" fillId="36" borderId="45" xfId="0"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119" fillId="36" borderId="47" xfId="0" applyFont="1" applyFill="1" applyBorder="1" applyAlignment="1">
      <alignment horizontal="right" vertical="center" wrapText="1"/>
    </xf>
    <xf numFmtId="0" fontId="119" fillId="36" borderId="45" xfId="0" applyFont="1" applyFill="1" applyBorder="1" applyAlignment="1">
      <alignment horizontal="right" vertical="center" wrapText="1"/>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120" fillId="45" borderId="7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100" xfId="0" applyBorder="1" applyAlignment="1">
      <alignment horizontal="center" vertical="center" wrapText="1"/>
    </xf>
    <xf numFmtId="0" fontId="119" fillId="36" borderId="10" xfId="0" applyFont="1" applyFill="1" applyBorder="1" applyAlignment="1">
      <alignment horizontal="left" vertical="center" wrapText="1"/>
    </xf>
    <xf numFmtId="0" fontId="119" fillId="36" borderId="111" xfId="0" applyFont="1" applyFill="1" applyBorder="1" applyAlignment="1">
      <alignment horizontal="left" vertical="center" wrapText="1"/>
    </xf>
    <xf numFmtId="0" fontId="119" fillId="0" borderId="112" xfId="0" applyFont="1" applyBorder="1" applyAlignment="1" applyProtection="1">
      <alignment horizontal="left" vertical="center"/>
      <protection locked="0"/>
    </xf>
    <xf numFmtId="0" fontId="119" fillId="0" borderId="111" xfId="0" applyFont="1" applyBorder="1" applyAlignment="1" applyProtection="1">
      <alignment horizontal="left" vertical="center"/>
      <protection locked="0"/>
    </xf>
    <xf numFmtId="0" fontId="119" fillId="0" borderId="113" xfId="0" applyFont="1" applyBorder="1" applyAlignment="1" applyProtection="1">
      <alignment horizontal="left" vertical="center"/>
      <protection locked="0"/>
    </xf>
    <xf numFmtId="0" fontId="119" fillId="36" borderId="13" xfId="0" applyFont="1" applyFill="1" applyBorder="1" applyAlignment="1">
      <alignment horizontal="left" vertical="center" wrapText="1"/>
    </xf>
    <xf numFmtId="0" fontId="119" fillId="36" borderId="26" xfId="0" applyFont="1" applyFill="1" applyBorder="1" applyAlignment="1">
      <alignment horizontal="left" vertical="center" wrapText="1"/>
    </xf>
    <xf numFmtId="0" fontId="119" fillId="0" borderId="103" xfId="0" applyFont="1" applyBorder="1" applyAlignment="1" applyProtection="1">
      <alignment horizontal="left" vertical="center"/>
      <protection locked="0"/>
    </xf>
    <xf numFmtId="0" fontId="119" fillId="0" borderId="114" xfId="0" applyFont="1" applyBorder="1" applyAlignment="1" applyProtection="1">
      <alignment horizontal="left" vertical="center"/>
      <protection locked="0"/>
    </xf>
    <xf numFmtId="0" fontId="121" fillId="39" borderId="115" xfId="0" applyFont="1" applyFill="1" applyBorder="1" applyAlignment="1">
      <alignment horizontal="center" vertical="center" wrapText="1"/>
    </xf>
    <xf numFmtId="0" fontId="0" fillId="0" borderId="116" xfId="0" applyBorder="1" applyAlignment="1">
      <alignment horizontal="center" vertical="center" wrapText="1"/>
    </xf>
    <xf numFmtId="0" fontId="119" fillId="0" borderId="47" xfId="0" applyFont="1" applyBorder="1" applyAlignment="1" applyProtection="1">
      <alignment horizontal="left" vertical="center"/>
      <protection locked="0"/>
    </xf>
    <xf numFmtId="0" fontId="119" fillId="0" borderId="46" xfId="0" applyFont="1" applyBorder="1" applyAlignment="1" applyProtection="1">
      <alignment horizontal="left" vertical="center"/>
      <protection locked="0"/>
    </xf>
    <xf numFmtId="0" fontId="119" fillId="36" borderId="69" xfId="0" applyFont="1" applyFill="1" applyBorder="1" applyAlignment="1">
      <alignment horizontal="center" vertical="center" wrapText="1"/>
    </xf>
    <xf numFmtId="0" fontId="119" fillId="36" borderId="117" xfId="0" applyFont="1" applyFill="1" applyBorder="1" applyAlignment="1">
      <alignment horizontal="center" vertical="center" wrapText="1"/>
    </xf>
    <xf numFmtId="0" fontId="120" fillId="44" borderId="73" xfId="0" applyFont="1" applyFill="1" applyBorder="1" applyAlignment="1">
      <alignment horizontal="center" vertical="center" wrapText="1"/>
    </xf>
    <xf numFmtId="0" fontId="99" fillId="44" borderId="74" xfId="0" applyFont="1" applyFill="1" applyBorder="1" applyAlignment="1">
      <alignment horizontal="center" vertical="center" wrapText="1"/>
    </xf>
    <xf numFmtId="0" fontId="0" fillId="0" borderId="115" xfId="0" applyBorder="1" applyAlignment="1">
      <alignment horizontal="center" vertical="center" wrapText="1"/>
    </xf>
    <xf numFmtId="203" fontId="135" fillId="36" borderId="56" xfId="0" applyNumberFormat="1" applyFont="1" applyFill="1" applyBorder="1" applyAlignment="1">
      <alignment horizontal="center" vertical="center" wrapText="1"/>
    </xf>
    <xf numFmtId="203" fontId="135" fillId="36" borderId="58" xfId="0" applyNumberFormat="1" applyFont="1" applyFill="1" applyBorder="1" applyAlignment="1">
      <alignment horizontal="center" vertical="center" wrapText="1"/>
    </xf>
    <xf numFmtId="0" fontId="0" fillId="0" borderId="58" xfId="0" applyBorder="1" applyAlignment="1">
      <alignment horizontal="center" vertical="center" wrapText="1"/>
    </xf>
    <xf numFmtId="43" fontId="119" fillId="36" borderId="0" xfId="0" applyNumberFormat="1" applyFont="1" applyFill="1" applyAlignment="1">
      <alignment horizontal="left" vertical="center" wrapText="1"/>
    </xf>
    <xf numFmtId="0" fontId="119" fillId="36" borderId="0" xfId="0" applyFont="1" applyFill="1" applyAlignment="1">
      <alignment horizontal="left" vertical="center" wrapText="1"/>
    </xf>
    <xf numFmtId="0" fontId="120" fillId="36" borderId="47" xfId="0" applyFont="1" applyFill="1" applyBorder="1" applyAlignment="1">
      <alignment horizontal="right" vertical="center" wrapText="1"/>
    </xf>
    <xf numFmtId="177" fontId="120" fillId="36" borderId="56" xfId="42" applyFont="1" applyFill="1" applyBorder="1" applyAlignment="1" applyProtection="1">
      <alignment horizontal="center" vertical="center" wrapText="1"/>
      <protection/>
    </xf>
    <xf numFmtId="177" fontId="120" fillId="36" borderId="58" xfId="42" applyFont="1" applyFill="1" applyBorder="1" applyAlignment="1" applyProtection="1">
      <alignment horizontal="center" vertical="center" wrapText="1"/>
      <protection/>
    </xf>
    <xf numFmtId="203" fontId="16" fillId="36" borderId="56" xfId="0" applyNumberFormat="1" applyFont="1" applyFill="1" applyBorder="1" applyAlignment="1">
      <alignment horizontal="center" vertical="center" wrapText="1"/>
    </xf>
    <xf numFmtId="203" fontId="16" fillId="36" borderId="58" xfId="0" applyNumberFormat="1" applyFont="1" applyFill="1" applyBorder="1" applyAlignment="1">
      <alignment horizontal="center" vertical="center" wrapText="1"/>
    </xf>
    <xf numFmtId="203" fontId="120" fillId="45" borderId="73" xfId="0" applyNumberFormat="1" applyFont="1" applyFill="1" applyBorder="1" applyAlignment="1">
      <alignment horizontal="center" vertical="center" wrapText="1"/>
    </xf>
    <xf numFmtId="203" fontId="120" fillId="45" borderId="100" xfId="0" applyNumberFormat="1" applyFont="1" applyFill="1" applyBorder="1" applyAlignment="1">
      <alignment horizontal="center" vertical="center" wrapText="1"/>
    </xf>
    <xf numFmtId="0" fontId="99" fillId="0" borderId="73" xfId="0" applyFont="1" applyBorder="1" applyAlignment="1">
      <alignment horizontal="left" wrapText="1"/>
    </xf>
    <xf numFmtId="0" fontId="99" fillId="0" borderId="100" xfId="0" applyFont="1" applyBorder="1" applyAlignment="1">
      <alignment wrapText="1"/>
    </xf>
    <xf numFmtId="0" fontId="99" fillId="45" borderId="73" xfId="0" applyFont="1" applyFill="1" applyBorder="1" applyAlignment="1">
      <alignment horizontal="left" wrapText="1"/>
    </xf>
    <xf numFmtId="0" fontId="0" fillId="45" borderId="100" xfId="0" applyFill="1" applyBorder="1" applyAlignment="1">
      <alignment wrapText="1"/>
    </xf>
    <xf numFmtId="0" fontId="130" fillId="36" borderId="16"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2" xfId="0" applyBorder="1" applyAlignment="1">
      <alignment horizontal="center" vertical="center" wrapText="1"/>
    </xf>
    <xf numFmtId="177" fontId="99" fillId="44" borderId="25" xfId="42" applyFont="1" applyFill="1" applyBorder="1" applyAlignment="1">
      <alignment horizontal="center" vertical="center" wrapText="1"/>
    </xf>
    <xf numFmtId="0" fontId="0" fillId="44" borderId="25" xfId="0" applyFill="1" applyBorder="1" applyAlignment="1">
      <alignment horizontal="center" vertical="center" wrapText="1"/>
    </xf>
    <xf numFmtId="177" fontId="99" fillId="44" borderId="25" xfId="42" applyFont="1" applyFill="1" applyBorder="1" applyAlignment="1">
      <alignment horizontal="center"/>
    </xf>
    <xf numFmtId="0" fontId="0" fillId="44" borderId="25" xfId="0" applyFill="1" applyBorder="1" applyAlignment="1">
      <alignment horizontal="center"/>
    </xf>
    <xf numFmtId="177" fontId="99" fillId="44" borderId="27" xfId="42" applyFont="1" applyFill="1" applyBorder="1" applyAlignment="1">
      <alignment horizontal="center" vertical="center" wrapText="1"/>
    </xf>
    <xf numFmtId="0" fontId="0" fillId="44" borderId="14" xfId="0" applyFill="1" applyBorder="1" applyAlignment="1">
      <alignment horizontal="center" vertical="center" wrapText="1"/>
    </xf>
    <xf numFmtId="177" fontId="99" fillId="44" borderId="47" xfId="42" applyFont="1" applyFill="1" applyBorder="1" applyAlignment="1">
      <alignment horizontal="center"/>
    </xf>
    <xf numFmtId="0" fontId="0" fillId="44" borderId="45" xfId="0" applyFill="1" applyBorder="1" applyAlignment="1">
      <alignment horizontal="center"/>
    </xf>
    <xf numFmtId="0" fontId="0" fillId="44" borderId="46" xfId="0" applyFill="1" applyBorder="1" applyAlignment="1">
      <alignment horizontal="center"/>
    </xf>
    <xf numFmtId="0" fontId="99" fillId="44" borderId="73" xfId="0" applyFont="1" applyFill="1" applyBorder="1" applyAlignment="1">
      <alignment horizontal="center" wrapText="1"/>
    </xf>
    <xf numFmtId="0" fontId="99" fillId="44" borderId="100" xfId="0" applyFont="1" applyFill="1" applyBorder="1" applyAlignment="1">
      <alignment horizontal="center" wrapText="1"/>
    </xf>
    <xf numFmtId="177" fontId="99" fillId="45" borderId="69" xfId="42" applyFont="1" applyFill="1" applyBorder="1" applyAlignment="1">
      <alignment horizontal="left" vertical="center" wrapText="1"/>
    </xf>
    <xf numFmtId="177" fontId="0" fillId="0" borderId="69" xfId="42" applyFont="1" applyBorder="1" applyAlignment="1">
      <alignment horizontal="left" vertical="center" wrapText="1"/>
    </xf>
    <xf numFmtId="177" fontId="0" fillId="0" borderId="0" xfId="42" applyFont="1" applyBorder="1" applyAlignment="1">
      <alignment horizontal="left" vertical="center" wrapText="1"/>
    </xf>
    <xf numFmtId="177" fontId="0" fillId="0" borderId="95" xfId="42" applyFont="1" applyBorder="1" applyAlignment="1">
      <alignment horizontal="left" vertical="center" wrapText="1"/>
    </xf>
    <xf numFmtId="0" fontId="29" fillId="45" borderId="73" xfId="0" applyFont="1" applyFill="1" applyBorder="1" applyAlignment="1">
      <alignment horizontal="left" vertical="center" wrapText="1"/>
    </xf>
    <xf numFmtId="0" fontId="68" fillId="45" borderId="74" xfId="0" applyFont="1" applyFill="1" applyBorder="1" applyAlignment="1">
      <alignment horizontal="left" vertical="center" wrapText="1"/>
    </xf>
    <xf numFmtId="0" fontId="0" fillId="0" borderId="74" xfId="0" applyBorder="1" applyAlignment="1">
      <alignment horizontal="left" wrapText="1"/>
    </xf>
    <xf numFmtId="0" fontId="0" fillId="0" borderId="100" xfId="0" applyBorder="1" applyAlignment="1">
      <alignment horizontal="left" wrapText="1"/>
    </xf>
    <xf numFmtId="0" fontId="0" fillId="0" borderId="0" xfId="0" applyAlignment="1">
      <alignment horizontal="center" vertical="center" wrapText="1"/>
    </xf>
    <xf numFmtId="0" fontId="99" fillId="6" borderId="25" xfId="0" applyFont="1" applyFill="1" applyBorder="1" applyAlignment="1">
      <alignment horizontal="right" wrapText="1"/>
    </xf>
    <xf numFmtId="0" fontId="0" fillId="0" borderId="25" xfId="0" applyBorder="1" applyAlignment="1">
      <alignment horizontal="right" wrapText="1"/>
    </xf>
    <xf numFmtId="0" fontId="99" fillId="0" borderId="73" xfId="0" applyFont="1" applyBorder="1" applyAlignment="1">
      <alignment wrapText="1"/>
    </xf>
    <xf numFmtId="0" fontId="0" fillId="0" borderId="74" xfId="0" applyBorder="1" applyAlignment="1">
      <alignment wrapText="1"/>
    </xf>
    <xf numFmtId="0" fontId="0" fillId="0" borderId="100" xfId="0" applyBorder="1" applyAlignment="1">
      <alignment wrapText="1"/>
    </xf>
    <xf numFmtId="0" fontId="99" fillId="45" borderId="73" xfId="0" applyFont="1" applyFill="1" applyBorder="1" applyAlignment="1">
      <alignment wrapText="1"/>
    </xf>
    <xf numFmtId="0" fontId="99" fillId="6" borderId="25" xfId="0" applyFont="1" applyFill="1" applyBorder="1" applyAlignment="1">
      <alignment wrapText="1"/>
    </xf>
    <xf numFmtId="0" fontId="0" fillId="0" borderId="25" xfId="0" applyBorder="1" applyAlignment="1">
      <alignment wrapText="1"/>
    </xf>
    <xf numFmtId="0" fontId="0" fillId="0" borderId="27"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4" xfId="0" applyBorder="1" applyAlignment="1">
      <alignment horizontal="center" vertical="center" textRotation="90" wrapText="1"/>
    </xf>
    <xf numFmtId="0" fontId="99" fillId="45" borderId="25" xfId="0" applyFont="1" applyFill="1" applyBorder="1" applyAlignment="1">
      <alignment horizontal="right" wrapText="1"/>
    </xf>
    <xf numFmtId="0" fontId="0" fillId="45" borderId="25" xfId="0" applyFill="1" applyBorder="1" applyAlignment="1">
      <alignment horizontal="right" wrapText="1"/>
    </xf>
    <xf numFmtId="0" fontId="143" fillId="0" borderId="25" xfId="0" applyFont="1" applyBorder="1" applyAlignment="1">
      <alignment horizontal="center"/>
    </xf>
    <xf numFmtId="179" fontId="6" fillId="0" borderId="37" xfId="70" applyNumberFormat="1" applyFont="1" applyFill="1" applyBorder="1" applyAlignment="1">
      <alignment horizontal="left" vertical="top"/>
      <protection/>
    </xf>
    <xf numFmtId="0" fontId="116" fillId="0" borderId="0" xfId="0" applyFont="1"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5" xfId="51"/>
    <cellStyle name="Currency" xfId="52"/>
    <cellStyle name="Currency [0]" xfId="53"/>
    <cellStyle name="Currency 2" xfId="54"/>
    <cellStyle name="Currency 2 2" xfId="55"/>
    <cellStyle name="Currency 3" xfId="56"/>
    <cellStyle name="Explanatory Text"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0" xfId="67"/>
    <cellStyle name="Normal 11" xfId="68"/>
    <cellStyle name="Normal 11 2" xfId="69"/>
    <cellStyle name="Normal 2" xfId="70"/>
    <cellStyle name="Normal 2 2" xfId="71"/>
    <cellStyle name="Normal 2 3" xfId="72"/>
    <cellStyle name="Normal 3" xfId="73"/>
    <cellStyle name="Normal 3 2" xfId="74"/>
    <cellStyle name="Normal 4" xfId="75"/>
    <cellStyle name="Normal 5" xfId="76"/>
    <cellStyle name="Normal_Blank cost plan"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142875</xdr:rowOff>
    </xdr:from>
    <xdr:to>
      <xdr:col>3</xdr:col>
      <xdr:colOff>552450</xdr:colOff>
      <xdr:row>4</xdr:row>
      <xdr:rowOff>161925</xdr:rowOff>
    </xdr:to>
    <xdr:pic>
      <xdr:nvPicPr>
        <xdr:cNvPr id="1" name="Picture 2" descr="NTA Logo.png"/>
        <xdr:cNvPicPr preferRelativeResize="1">
          <a:picLocks noChangeAspect="1"/>
        </xdr:cNvPicPr>
      </xdr:nvPicPr>
      <xdr:blipFill>
        <a:blip r:embed="rId1"/>
        <a:stretch>
          <a:fillRect/>
        </a:stretch>
      </xdr:blipFill>
      <xdr:spPr>
        <a:xfrm>
          <a:off x="219075" y="142875"/>
          <a:ext cx="21621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57150</xdr:rowOff>
    </xdr:from>
    <xdr:to>
      <xdr:col>4</xdr:col>
      <xdr:colOff>1409700</xdr:colOff>
      <xdr:row>4</xdr:row>
      <xdr:rowOff>295275</xdr:rowOff>
    </xdr:to>
    <xdr:pic>
      <xdr:nvPicPr>
        <xdr:cNvPr id="1" name="Picture 1"/>
        <xdr:cNvPicPr preferRelativeResize="1">
          <a:picLocks noChangeAspect="0"/>
        </xdr:cNvPicPr>
      </xdr:nvPicPr>
      <xdr:blipFill>
        <a:blip r:embed="rId1"/>
        <a:srcRect l="-718" t="14854" r="718" b="17045"/>
        <a:stretch>
          <a:fillRect/>
        </a:stretch>
      </xdr:blipFill>
      <xdr:spPr>
        <a:xfrm>
          <a:off x="8134350" y="57150"/>
          <a:ext cx="17240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0</xdr:row>
      <xdr:rowOff>66675</xdr:rowOff>
    </xdr:from>
    <xdr:to>
      <xdr:col>4</xdr:col>
      <xdr:colOff>2524125</xdr:colOff>
      <xdr:row>4</xdr:row>
      <xdr:rowOff>152400</xdr:rowOff>
    </xdr:to>
    <xdr:pic>
      <xdr:nvPicPr>
        <xdr:cNvPr id="1" name="Picture 1"/>
        <xdr:cNvPicPr preferRelativeResize="1">
          <a:picLocks noChangeAspect="0"/>
        </xdr:cNvPicPr>
      </xdr:nvPicPr>
      <xdr:blipFill>
        <a:blip r:embed="rId1"/>
        <a:srcRect l="-718" t="14854" r="718" b="17045"/>
        <a:stretch>
          <a:fillRect/>
        </a:stretch>
      </xdr:blipFill>
      <xdr:spPr>
        <a:xfrm>
          <a:off x="6724650" y="66675"/>
          <a:ext cx="20859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981075</xdr:colOff>
      <xdr:row>0</xdr:row>
      <xdr:rowOff>47625</xdr:rowOff>
    </xdr:from>
    <xdr:to>
      <xdr:col>17</xdr:col>
      <xdr:colOff>66675</xdr:colOff>
      <xdr:row>4</xdr:row>
      <xdr:rowOff>152400</xdr:rowOff>
    </xdr:to>
    <xdr:pic>
      <xdr:nvPicPr>
        <xdr:cNvPr id="1" name="Picture 1"/>
        <xdr:cNvPicPr preferRelativeResize="1">
          <a:picLocks noChangeAspect="0"/>
        </xdr:cNvPicPr>
      </xdr:nvPicPr>
      <xdr:blipFill>
        <a:blip r:embed="rId1"/>
        <a:srcRect l="-718" t="14854" r="718" b="17045"/>
        <a:stretch>
          <a:fillRect/>
        </a:stretch>
      </xdr:blipFill>
      <xdr:spPr>
        <a:xfrm>
          <a:off x="12753975" y="47625"/>
          <a:ext cx="17526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866775</xdr:colOff>
      <xdr:row>7</xdr:row>
      <xdr:rowOff>85725</xdr:rowOff>
    </xdr:from>
    <xdr:to>
      <xdr:col>8</xdr:col>
      <xdr:colOff>1733550</xdr:colOff>
      <xdr:row>13</xdr:row>
      <xdr:rowOff>76200</xdr:rowOff>
    </xdr:to>
    <xdr:pic>
      <xdr:nvPicPr>
        <xdr:cNvPr id="1" name="Picture 1"/>
        <xdr:cNvPicPr preferRelativeResize="1">
          <a:picLocks noChangeAspect="0"/>
        </xdr:cNvPicPr>
      </xdr:nvPicPr>
      <xdr:blipFill>
        <a:blip r:embed="rId1"/>
        <a:srcRect l="-718" t="14854" r="718" b="17045"/>
        <a:stretch>
          <a:fillRect/>
        </a:stretch>
      </xdr:blipFill>
      <xdr:spPr>
        <a:xfrm>
          <a:off x="10229850" y="1628775"/>
          <a:ext cx="2085975"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4</xdr:row>
      <xdr:rowOff>161925</xdr:rowOff>
    </xdr:from>
    <xdr:to>
      <xdr:col>8</xdr:col>
      <xdr:colOff>1676400</xdr:colOff>
      <xdr:row>10</xdr:row>
      <xdr:rowOff>123825</xdr:rowOff>
    </xdr:to>
    <xdr:pic>
      <xdr:nvPicPr>
        <xdr:cNvPr id="1" name="Picture 1"/>
        <xdr:cNvPicPr preferRelativeResize="1">
          <a:picLocks noChangeAspect="0"/>
        </xdr:cNvPicPr>
      </xdr:nvPicPr>
      <xdr:blipFill>
        <a:blip r:embed="rId1"/>
        <a:srcRect l="-718" t="14854" r="718" b="17045"/>
        <a:stretch>
          <a:fillRect/>
        </a:stretch>
      </xdr:blipFill>
      <xdr:spPr>
        <a:xfrm>
          <a:off x="10077450" y="1114425"/>
          <a:ext cx="2181225"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xdr:row>
      <xdr:rowOff>0</xdr:rowOff>
    </xdr:from>
    <xdr:to>
      <xdr:col>3</xdr:col>
      <xdr:colOff>866775</xdr:colOff>
      <xdr:row>10</xdr:row>
      <xdr:rowOff>161925</xdr:rowOff>
    </xdr:to>
    <xdr:pic>
      <xdr:nvPicPr>
        <xdr:cNvPr id="1" name="Picture 1"/>
        <xdr:cNvPicPr preferRelativeResize="1">
          <a:picLocks noChangeAspect="0"/>
        </xdr:cNvPicPr>
      </xdr:nvPicPr>
      <xdr:blipFill>
        <a:blip r:embed="rId1"/>
        <a:srcRect l="-718" t="14854" r="718" b="17045"/>
        <a:stretch>
          <a:fillRect/>
        </a:stretch>
      </xdr:blipFill>
      <xdr:spPr>
        <a:xfrm>
          <a:off x="6372225" y="1209675"/>
          <a:ext cx="1847850"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9</xdr:row>
      <xdr:rowOff>47625</xdr:rowOff>
    </xdr:from>
    <xdr:to>
      <xdr:col>5</xdr:col>
      <xdr:colOff>1543050</xdr:colOff>
      <xdr:row>15</xdr:row>
      <xdr:rowOff>114300</xdr:rowOff>
    </xdr:to>
    <xdr:pic>
      <xdr:nvPicPr>
        <xdr:cNvPr id="1" name="Picture 1"/>
        <xdr:cNvPicPr preferRelativeResize="1">
          <a:picLocks noChangeAspect="0"/>
        </xdr:cNvPicPr>
      </xdr:nvPicPr>
      <xdr:blipFill>
        <a:blip r:embed="rId1"/>
        <a:srcRect l="-718" t="14854" r="718" b="17045"/>
        <a:stretch>
          <a:fillRect/>
        </a:stretch>
      </xdr:blipFill>
      <xdr:spPr>
        <a:xfrm>
          <a:off x="5238750" y="1819275"/>
          <a:ext cx="22383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2</xdr:col>
      <xdr:colOff>0</xdr:colOff>
      <xdr:row>1</xdr:row>
      <xdr:rowOff>142875</xdr:rowOff>
    </xdr:to>
    <xdr:sp>
      <xdr:nvSpPr>
        <xdr:cNvPr id="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1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2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7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8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39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0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1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2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3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4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5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8"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69"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0"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1"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2"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3"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4"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5"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6"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142875</xdr:rowOff>
    </xdr:from>
    <xdr:to>
      <xdr:col>2</xdr:col>
      <xdr:colOff>0</xdr:colOff>
      <xdr:row>1</xdr:row>
      <xdr:rowOff>142875</xdr:rowOff>
    </xdr:to>
    <xdr:sp>
      <xdr:nvSpPr>
        <xdr:cNvPr id="477" name="Line 2"/>
        <xdr:cNvSpPr>
          <a:spLocks/>
        </xdr:cNvSpPr>
      </xdr:nvSpPr>
      <xdr:spPr>
        <a:xfrm>
          <a:off x="0" y="285750"/>
          <a:ext cx="3200400" cy="0"/>
        </a:xfrm>
        <a:prstGeom prst="line">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02%20Service%20Delivery\05%20Templates\Cost%20Report%20Template%2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Version Control"/>
      <sheetName val="Contents"/>
      <sheetName val="1. Dashboard Summary"/>
      <sheetName val="2. ePAF Tracker"/>
      <sheetName val="3. Bldg Works Summary"/>
      <sheetName val="4. Change Tracker"/>
      <sheetName val="5. Provisional Sums"/>
      <sheetName val="6. Other Costs"/>
      <sheetName val="7. Contingency"/>
      <sheetName val="8. Expenditure &amp; Cashflow"/>
      <sheetName val="Appx A - Overbury Cashflow"/>
      <sheetName val="Appx B - Other Costs Cashflow"/>
      <sheetName val="Appx C - Bldg Works Smmy Bkup"/>
      <sheetName val="Lists"/>
    </sheetNames>
    <sheetDataSet>
      <sheetData sheetId="14">
        <row r="4">
          <cell r="B4" t="str">
            <v>Open</v>
          </cell>
          <cell r="C4" t="str">
            <v>Agreed</v>
          </cell>
          <cell r="D4" t="str">
            <v>Preliminaries</v>
          </cell>
        </row>
        <row r="5">
          <cell r="B5" t="str">
            <v>Closed</v>
          </cell>
          <cell r="C5" t="str">
            <v>Anticipated</v>
          </cell>
          <cell r="D5" t="str">
            <v>Dayworks</v>
          </cell>
        </row>
        <row r="6">
          <cell r="D6" t="str">
            <v>Provisional Sums</v>
          </cell>
        </row>
        <row r="7">
          <cell r="D7" t="str">
            <v>Strip Out/ Demolition</v>
          </cell>
        </row>
        <row r="8">
          <cell r="D8" t="str">
            <v>Upper Floors</v>
          </cell>
        </row>
        <row r="9">
          <cell r="C9" t="str">
            <v>Confirmed</v>
          </cell>
          <cell r="D9" t="str">
            <v>Internal Walls, Partitions &amp; Doors</v>
          </cell>
        </row>
        <row r="10">
          <cell r="C10" t="str">
            <v>Anticipated</v>
          </cell>
          <cell r="D10" t="str">
            <v>Wall Finishes</v>
          </cell>
        </row>
        <row r="11">
          <cell r="D11" t="str">
            <v>Floor Finishes</v>
          </cell>
        </row>
        <row r="12">
          <cell r="D12" t="str">
            <v>Ceiling Finishes</v>
          </cell>
        </row>
        <row r="13">
          <cell r="D13" t="str">
            <v>Fittings &amp; Furnishings</v>
          </cell>
        </row>
        <row r="14">
          <cell r="D14" t="str">
            <v>Sanitary &amp; Disposal Installations</v>
          </cell>
        </row>
        <row r="15">
          <cell r="D15" t="str">
            <v>Water Installations</v>
          </cell>
        </row>
        <row r="16">
          <cell r="D16" t="str">
            <v>Heating, Air-Conditioning &amp; Ventilation</v>
          </cell>
        </row>
        <row r="17">
          <cell r="D17" t="str">
            <v>Electrical Installations</v>
          </cell>
        </row>
        <row r="18">
          <cell r="D18" t="str">
            <v>Security Installations</v>
          </cell>
        </row>
        <row r="19">
          <cell r="D19" t="str">
            <v>IT Installations</v>
          </cell>
        </row>
        <row r="20">
          <cell r="D20" t="str">
            <v>Special Installations</v>
          </cell>
        </row>
        <row r="21">
          <cell r="D21" t="str">
            <v>General BWIC with Services</v>
          </cell>
        </row>
        <row r="22">
          <cell r="D22" t="str">
            <v>Multi-award discount (applied to Maidenhead only)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128"/>
  <sheetViews>
    <sheetView tabSelected="1" zoomScalePageLayoutView="0" workbookViewId="0" topLeftCell="A1">
      <selection activeCell="Q13" sqref="Q13"/>
    </sheetView>
  </sheetViews>
  <sheetFormatPr defaultColWidth="9.140625" defaultRowHeight="15"/>
  <cols>
    <col min="8" max="8" width="17.140625" style="0" customWidth="1"/>
    <col min="13" max="13" width="10.7109375" style="187" customWidth="1"/>
    <col min="14" max="14" width="1.57421875" style="188" customWidth="1"/>
    <col min="15" max="15" width="9.140625" style="188" customWidth="1"/>
    <col min="16" max="16" width="12.00390625" style="188" customWidth="1"/>
    <col min="17" max="20" width="9.140625" style="188" customWidth="1"/>
  </cols>
  <sheetData>
    <row r="1" spans="1:23" ht="15.75" thickBot="1">
      <c r="A1" s="383"/>
      <c r="B1" s="384"/>
      <c r="C1" s="384"/>
      <c r="D1" s="384"/>
      <c r="E1" s="384"/>
      <c r="F1" s="384"/>
      <c r="G1" s="384"/>
      <c r="H1" s="384"/>
      <c r="I1" s="384"/>
      <c r="J1" s="384"/>
      <c r="K1" s="384"/>
      <c r="L1" s="384"/>
      <c r="M1" s="385"/>
      <c r="O1" s="412" t="s">
        <v>160</v>
      </c>
      <c r="R1" s="442" t="s">
        <v>162</v>
      </c>
      <c r="S1" s="443"/>
      <c r="T1" s="443"/>
      <c r="U1" s="443"/>
      <c r="V1" s="443"/>
      <c r="W1" s="444"/>
    </row>
    <row r="2" spans="1:13" ht="15.75" thickBot="1">
      <c r="A2" s="386"/>
      <c r="B2" s="257"/>
      <c r="C2" s="257"/>
      <c r="D2" s="257"/>
      <c r="E2" s="257"/>
      <c r="F2" s="257"/>
      <c r="G2" s="257"/>
      <c r="H2" s="257"/>
      <c r="I2" s="257"/>
      <c r="J2" s="257"/>
      <c r="K2" s="257"/>
      <c r="L2" s="257"/>
      <c r="M2" s="387"/>
    </row>
    <row r="3" spans="1:29" ht="48" customHeight="1" thickBot="1">
      <c r="A3" s="386"/>
      <c r="B3" s="257"/>
      <c r="C3" s="257"/>
      <c r="D3" s="257"/>
      <c r="E3" s="257"/>
      <c r="F3" s="257"/>
      <c r="G3" s="257"/>
      <c r="H3" s="257"/>
      <c r="I3" s="257"/>
      <c r="J3" s="257"/>
      <c r="K3" s="257"/>
      <c r="L3" s="257"/>
      <c r="M3" s="387"/>
      <c r="O3" s="447" t="s">
        <v>347</v>
      </c>
      <c r="P3" s="448"/>
      <c r="Q3" s="448"/>
      <c r="R3" s="448"/>
      <c r="S3" s="448"/>
      <c r="T3" s="448"/>
      <c r="U3" s="448"/>
      <c r="V3" s="448"/>
      <c r="W3" s="448"/>
      <c r="X3" s="448"/>
      <c r="Y3" s="448"/>
      <c r="Z3" s="448"/>
      <c r="AA3" s="448"/>
      <c r="AB3" s="449"/>
      <c r="AC3" s="450"/>
    </row>
    <row r="4" spans="1:13" ht="15">
      <c r="A4" s="386"/>
      <c r="B4" s="257"/>
      <c r="C4" s="257"/>
      <c r="D4" s="257"/>
      <c r="E4" s="257"/>
      <c r="F4" s="257"/>
      <c r="G4" s="257"/>
      <c r="H4" s="257"/>
      <c r="I4" s="257"/>
      <c r="J4" s="257"/>
      <c r="K4" s="257"/>
      <c r="L4" s="257"/>
      <c r="M4" s="387"/>
    </row>
    <row r="5" spans="1:15" ht="15">
      <c r="A5" s="386"/>
      <c r="B5" s="257"/>
      <c r="C5" s="257"/>
      <c r="D5" s="257"/>
      <c r="E5" s="257"/>
      <c r="F5" s="257"/>
      <c r="G5" s="257"/>
      <c r="H5" s="257"/>
      <c r="I5" s="257"/>
      <c r="J5" s="257"/>
      <c r="K5" s="257"/>
      <c r="L5" s="257"/>
      <c r="M5" s="387"/>
      <c r="O5" s="189" t="s">
        <v>297</v>
      </c>
    </row>
    <row r="6" spans="1:13" ht="16.5" customHeight="1">
      <c r="A6" s="386"/>
      <c r="B6" s="257"/>
      <c r="C6" s="257"/>
      <c r="D6" s="257"/>
      <c r="E6" s="257"/>
      <c r="F6" s="257"/>
      <c r="G6" s="257"/>
      <c r="H6" s="257"/>
      <c r="I6" s="257"/>
      <c r="J6" s="257"/>
      <c r="K6" s="257"/>
      <c r="L6" s="257"/>
      <c r="M6" s="387"/>
    </row>
    <row r="7" spans="1:23" ht="16.5" customHeight="1">
      <c r="A7" s="386"/>
      <c r="B7" s="257"/>
      <c r="C7" s="257"/>
      <c r="D7" s="257"/>
      <c r="E7" s="257"/>
      <c r="F7" s="257"/>
      <c r="G7" s="257"/>
      <c r="H7" s="257"/>
      <c r="I7" s="257"/>
      <c r="J7" s="257"/>
      <c r="K7" s="257"/>
      <c r="L7" s="257"/>
      <c r="M7" s="387"/>
      <c r="O7" s="190"/>
      <c r="Q7" s="445"/>
      <c r="R7" s="446"/>
      <c r="S7" s="446"/>
      <c r="T7" s="446"/>
      <c r="U7" s="446"/>
      <c r="V7" s="446"/>
      <c r="W7" s="188"/>
    </row>
    <row r="8" spans="1:13" ht="15.75">
      <c r="A8" s="386"/>
      <c r="B8" s="257"/>
      <c r="C8" s="257"/>
      <c r="D8" s="257"/>
      <c r="E8" s="257"/>
      <c r="F8" s="257"/>
      <c r="G8" s="257"/>
      <c r="H8" s="257"/>
      <c r="I8" s="257"/>
      <c r="J8" s="257"/>
      <c r="K8" s="257"/>
      <c r="L8" s="257"/>
      <c r="M8" s="387"/>
    </row>
    <row r="9" spans="1:13" ht="15.75">
      <c r="A9" s="386"/>
      <c r="B9" s="257"/>
      <c r="C9" s="257"/>
      <c r="D9" s="257"/>
      <c r="E9" s="257"/>
      <c r="F9" s="257"/>
      <c r="G9" s="257"/>
      <c r="H9" s="257"/>
      <c r="I9" s="257"/>
      <c r="J9" s="257"/>
      <c r="K9" s="257"/>
      <c r="L9" s="257"/>
      <c r="M9" s="387"/>
    </row>
    <row r="10" spans="1:15" ht="15">
      <c r="A10" s="432" t="s">
        <v>196</v>
      </c>
      <c r="B10" s="451"/>
      <c r="C10" s="451"/>
      <c r="D10" s="451"/>
      <c r="E10" s="451"/>
      <c r="F10" s="451"/>
      <c r="G10" s="451"/>
      <c r="H10" s="451"/>
      <c r="I10" s="451"/>
      <c r="J10" s="451"/>
      <c r="K10" s="451"/>
      <c r="L10" s="451"/>
      <c r="M10" s="452"/>
      <c r="O10" s="188" t="s">
        <v>296</v>
      </c>
    </row>
    <row r="11" spans="1:20" s="204" customFormat="1" ht="23.25" customHeight="1">
      <c r="A11" s="453" t="s">
        <v>163</v>
      </c>
      <c r="B11" s="454"/>
      <c r="C11" s="454"/>
      <c r="D11" s="454"/>
      <c r="E11" s="454"/>
      <c r="F11" s="454"/>
      <c r="G11" s="454"/>
      <c r="H11" s="454"/>
      <c r="I11" s="454"/>
      <c r="J11" s="454"/>
      <c r="K11" s="454"/>
      <c r="L11" s="454"/>
      <c r="M11" s="455"/>
      <c r="N11" s="192"/>
      <c r="O11" s="192"/>
      <c r="P11" s="192"/>
      <c r="Q11" s="192"/>
      <c r="R11" s="192"/>
      <c r="S11" s="192"/>
      <c r="T11" s="192"/>
    </row>
    <row r="12" spans="1:20" s="204" customFormat="1" ht="23.25" customHeight="1">
      <c r="A12" s="453" t="s">
        <v>164</v>
      </c>
      <c r="B12" s="454"/>
      <c r="C12" s="454"/>
      <c r="D12" s="454"/>
      <c r="E12" s="454"/>
      <c r="F12" s="454"/>
      <c r="G12" s="454"/>
      <c r="H12" s="454"/>
      <c r="I12" s="454"/>
      <c r="J12" s="454"/>
      <c r="K12" s="454"/>
      <c r="L12" s="454"/>
      <c r="M12" s="455"/>
      <c r="N12" s="192"/>
      <c r="O12" s="192"/>
      <c r="P12" s="192"/>
      <c r="Q12" s="192"/>
      <c r="R12" s="192"/>
      <c r="S12" s="192"/>
      <c r="T12" s="192"/>
    </row>
    <row r="13" spans="1:20" s="204" customFormat="1" ht="23.25" customHeight="1">
      <c r="A13" s="389"/>
      <c r="B13" s="381"/>
      <c r="C13" s="381"/>
      <c r="D13" s="381"/>
      <c r="E13" s="381"/>
      <c r="F13" s="381"/>
      <c r="G13" s="381"/>
      <c r="H13" s="381"/>
      <c r="I13" s="381"/>
      <c r="J13" s="381"/>
      <c r="K13" s="381"/>
      <c r="L13" s="381"/>
      <c r="M13" s="390"/>
      <c r="N13" s="192"/>
      <c r="O13" s="192"/>
      <c r="P13" s="192"/>
      <c r="Q13" s="192"/>
      <c r="R13" s="192"/>
      <c r="S13" s="192"/>
      <c r="T13" s="192"/>
    </row>
    <row r="14" spans="1:20" s="204" customFormat="1" ht="23.25" customHeight="1">
      <c r="A14" s="388"/>
      <c r="B14" s="382"/>
      <c r="C14" s="382"/>
      <c r="D14" s="382"/>
      <c r="E14" s="382"/>
      <c r="F14" s="382"/>
      <c r="G14" s="382"/>
      <c r="H14" s="382"/>
      <c r="I14" s="382"/>
      <c r="J14" s="382"/>
      <c r="K14" s="382"/>
      <c r="L14" s="382"/>
      <c r="M14" s="391"/>
      <c r="N14" s="192"/>
      <c r="O14" s="192"/>
      <c r="P14" s="192"/>
      <c r="Q14" s="192"/>
      <c r="R14" s="192"/>
      <c r="S14" s="192"/>
      <c r="T14" s="192"/>
    </row>
    <row r="15" spans="1:15" ht="23.25" customHeight="1">
      <c r="A15" s="432" t="s">
        <v>165</v>
      </c>
      <c r="B15" s="433"/>
      <c r="C15" s="433"/>
      <c r="D15" s="433"/>
      <c r="E15" s="433"/>
      <c r="F15" s="433"/>
      <c r="G15" s="433"/>
      <c r="H15" s="433"/>
      <c r="I15" s="433"/>
      <c r="J15" s="433"/>
      <c r="K15" s="433"/>
      <c r="L15" s="433"/>
      <c r="M15" s="434"/>
      <c r="O15" s="188" t="s">
        <v>166</v>
      </c>
    </row>
    <row r="16" spans="1:15" ht="23.25" customHeight="1">
      <c r="A16" s="432" t="s">
        <v>343</v>
      </c>
      <c r="B16" s="433"/>
      <c r="C16" s="433"/>
      <c r="D16" s="433"/>
      <c r="E16" s="433"/>
      <c r="F16" s="433"/>
      <c r="G16" s="433"/>
      <c r="H16" s="433"/>
      <c r="I16" s="433"/>
      <c r="J16" s="433"/>
      <c r="K16" s="433"/>
      <c r="L16" s="433"/>
      <c r="M16" s="434"/>
      <c r="O16" s="188" t="s">
        <v>344</v>
      </c>
    </row>
    <row r="17" spans="1:15" ht="23.25" customHeight="1">
      <c r="A17" s="432" t="s">
        <v>221</v>
      </c>
      <c r="B17" s="433"/>
      <c r="C17" s="433"/>
      <c r="D17" s="433"/>
      <c r="E17" s="433"/>
      <c r="F17" s="433"/>
      <c r="G17" s="433"/>
      <c r="H17" s="433"/>
      <c r="I17" s="433"/>
      <c r="J17" s="433"/>
      <c r="K17" s="433"/>
      <c r="L17" s="433"/>
      <c r="M17" s="434"/>
      <c r="O17" s="188" t="s">
        <v>167</v>
      </c>
    </row>
    <row r="18" spans="1:15" ht="23.25" customHeight="1">
      <c r="A18" s="432" t="s">
        <v>168</v>
      </c>
      <c r="B18" s="433"/>
      <c r="C18" s="433"/>
      <c r="D18" s="433"/>
      <c r="E18" s="433"/>
      <c r="F18" s="433"/>
      <c r="G18" s="433"/>
      <c r="H18" s="433"/>
      <c r="I18" s="433"/>
      <c r="J18" s="433"/>
      <c r="K18" s="433"/>
      <c r="L18" s="433"/>
      <c r="M18" s="434"/>
      <c r="O18" s="188" t="s">
        <v>169</v>
      </c>
    </row>
    <row r="19" spans="1:15" ht="23.25" customHeight="1">
      <c r="A19" s="435"/>
      <c r="B19" s="436"/>
      <c r="C19" s="436"/>
      <c r="D19" s="436"/>
      <c r="E19" s="436"/>
      <c r="F19" s="436"/>
      <c r="G19" s="436"/>
      <c r="H19" s="436"/>
      <c r="I19" s="436"/>
      <c r="J19" s="436"/>
      <c r="K19" s="436"/>
      <c r="L19" s="436"/>
      <c r="M19" s="437"/>
      <c r="O19" s="188" t="s">
        <v>170</v>
      </c>
    </row>
    <row r="20" spans="1:13" ht="23.25" customHeight="1">
      <c r="A20" s="392"/>
      <c r="B20" s="393"/>
      <c r="C20" s="393"/>
      <c r="D20" s="393"/>
      <c r="E20" s="393"/>
      <c r="F20" s="393"/>
      <c r="G20" s="393"/>
      <c r="H20" s="393"/>
      <c r="I20" s="393"/>
      <c r="J20" s="393"/>
      <c r="K20" s="393"/>
      <c r="L20" s="393"/>
      <c r="M20" s="394"/>
    </row>
    <row r="21" spans="1:15" ht="23.25" customHeight="1">
      <c r="A21" s="438" t="s">
        <v>171</v>
      </c>
      <c r="B21" s="439"/>
      <c r="C21" s="439"/>
      <c r="D21" s="439"/>
      <c r="E21" s="439"/>
      <c r="F21" s="439"/>
      <c r="G21" s="439"/>
      <c r="H21" s="439"/>
      <c r="I21" s="439"/>
      <c r="J21" s="439"/>
      <c r="K21" s="439"/>
      <c r="L21" s="439"/>
      <c r="M21" s="440"/>
      <c r="O21" s="188" t="s">
        <v>172</v>
      </c>
    </row>
    <row r="22" spans="1:15" ht="23.25" customHeight="1">
      <c r="A22" s="441">
        <v>45142</v>
      </c>
      <c r="B22" s="433"/>
      <c r="C22" s="433"/>
      <c r="D22" s="433"/>
      <c r="E22" s="433"/>
      <c r="F22" s="433"/>
      <c r="G22" s="433"/>
      <c r="H22" s="433"/>
      <c r="I22" s="433"/>
      <c r="J22" s="433"/>
      <c r="K22" s="433"/>
      <c r="L22" s="433"/>
      <c r="M22" s="434"/>
      <c r="O22" s="188" t="s">
        <v>173</v>
      </c>
    </row>
    <row r="23" spans="1:13" ht="15.75">
      <c r="A23" s="395"/>
      <c r="B23" s="257"/>
      <c r="C23" s="257"/>
      <c r="D23" s="257"/>
      <c r="E23" s="257"/>
      <c r="F23" s="257"/>
      <c r="G23" s="257"/>
      <c r="H23" s="257"/>
      <c r="I23" s="257"/>
      <c r="J23" s="257"/>
      <c r="K23" s="257"/>
      <c r="L23" s="257"/>
      <c r="M23" s="387"/>
    </row>
    <row r="24" spans="1:13" ht="15.75">
      <c r="A24" s="395"/>
      <c r="B24" s="257"/>
      <c r="C24" s="396"/>
      <c r="D24" s="257"/>
      <c r="E24" s="257"/>
      <c r="F24" s="257"/>
      <c r="G24" s="257"/>
      <c r="H24" s="257"/>
      <c r="I24" s="257"/>
      <c r="J24" s="257"/>
      <c r="K24" s="257"/>
      <c r="L24" s="257"/>
      <c r="M24" s="387"/>
    </row>
    <row r="25" spans="1:13" ht="15.75">
      <c r="A25" s="395"/>
      <c r="B25" s="257"/>
      <c r="C25" s="257"/>
      <c r="D25" s="257"/>
      <c r="E25" s="257"/>
      <c r="F25" s="257"/>
      <c r="G25" s="257"/>
      <c r="H25" s="257"/>
      <c r="I25" s="257"/>
      <c r="J25" s="257"/>
      <c r="K25" s="257"/>
      <c r="L25" s="257"/>
      <c r="M25" s="387"/>
    </row>
    <row r="26" spans="1:13" ht="15.75">
      <c r="A26" s="395"/>
      <c r="B26" s="257"/>
      <c r="C26" s="257"/>
      <c r="D26" s="257"/>
      <c r="E26" s="257"/>
      <c r="F26" s="257"/>
      <c r="G26" s="257"/>
      <c r="H26" s="257"/>
      <c r="I26" s="257"/>
      <c r="J26" s="257"/>
      <c r="K26" s="257"/>
      <c r="L26" s="257"/>
      <c r="M26" s="387"/>
    </row>
    <row r="27" spans="1:13" ht="15.75">
      <c r="A27" s="386"/>
      <c r="B27" s="257"/>
      <c r="C27" s="257"/>
      <c r="D27" s="257"/>
      <c r="E27" s="257"/>
      <c r="F27" s="257"/>
      <c r="G27" s="257"/>
      <c r="H27" s="257"/>
      <c r="I27" s="257"/>
      <c r="J27" s="257"/>
      <c r="K27" s="257"/>
      <c r="L27" s="257"/>
      <c r="M27" s="387"/>
    </row>
    <row r="28" spans="1:13" ht="15.75">
      <c r="A28" s="386"/>
      <c r="B28" s="397"/>
      <c r="C28" s="257"/>
      <c r="D28" s="257"/>
      <c r="E28" s="257"/>
      <c r="F28" s="257"/>
      <c r="G28" s="257"/>
      <c r="H28" s="257"/>
      <c r="I28" s="257"/>
      <c r="J28" s="257"/>
      <c r="K28" s="257"/>
      <c r="L28" s="257"/>
      <c r="M28" s="387"/>
    </row>
    <row r="29" spans="1:13" ht="15.75">
      <c r="A29" s="398"/>
      <c r="B29" s="397"/>
      <c r="C29" s="257"/>
      <c r="D29" s="257"/>
      <c r="E29" s="257"/>
      <c r="F29" s="257"/>
      <c r="G29" s="257"/>
      <c r="H29" s="257"/>
      <c r="I29" s="257"/>
      <c r="J29" s="257"/>
      <c r="K29" s="257"/>
      <c r="L29" s="257"/>
      <c r="M29" s="387"/>
    </row>
    <row r="30" spans="1:13" ht="15.75">
      <c r="A30" s="386"/>
      <c r="B30" s="399"/>
      <c r="C30" s="257"/>
      <c r="D30" s="257"/>
      <c r="E30" s="257"/>
      <c r="F30" s="257"/>
      <c r="G30" s="257"/>
      <c r="H30" s="257"/>
      <c r="I30" s="257"/>
      <c r="J30" s="257"/>
      <c r="K30" s="257"/>
      <c r="L30" s="257"/>
      <c r="M30" s="387"/>
    </row>
    <row r="31" spans="1:13" ht="15.75">
      <c r="A31" s="398"/>
      <c r="B31" s="257"/>
      <c r="C31" s="257"/>
      <c r="D31" s="257"/>
      <c r="E31" s="257"/>
      <c r="F31" s="257"/>
      <c r="G31" s="257"/>
      <c r="H31" s="257"/>
      <c r="I31" s="257"/>
      <c r="J31" s="257"/>
      <c r="K31" s="257"/>
      <c r="L31" s="257"/>
      <c r="M31" s="387"/>
    </row>
    <row r="32" spans="1:13" ht="15.75">
      <c r="A32" s="398"/>
      <c r="B32" s="257"/>
      <c r="C32" s="257"/>
      <c r="D32" s="257"/>
      <c r="E32" s="257"/>
      <c r="F32" s="257"/>
      <c r="G32" s="257"/>
      <c r="H32" s="257"/>
      <c r="I32" s="257"/>
      <c r="J32" s="257"/>
      <c r="K32" s="257"/>
      <c r="L32" s="257"/>
      <c r="M32" s="387"/>
    </row>
    <row r="33" spans="1:13" ht="15.75">
      <c r="A33" s="398"/>
      <c r="B33" s="257"/>
      <c r="C33" s="257"/>
      <c r="D33" s="257"/>
      <c r="E33" s="257"/>
      <c r="F33" s="257"/>
      <c r="G33" s="257"/>
      <c r="H33" s="257"/>
      <c r="I33" s="257"/>
      <c r="J33" s="257"/>
      <c r="K33" s="257"/>
      <c r="L33" s="257"/>
      <c r="M33" s="387"/>
    </row>
    <row r="34" spans="1:13" ht="15.75">
      <c r="A34" s="398"/>
      <c r="B34" s="257"/>
      <c r="C34" s="257"/>
      <c r="D34" s="257"/>
      <c r="E34" s="257"/>
      <c r="F34" s="257"/>
      <c r="G34" s="257"/>
      <c r="H34" s="257"/>
      <c r="I34" s="257"/>
      <c r="J34" s="257"/>
      <c r="K34" s="257"/>
      <c r="L34" s="257"/>
      <c r="M34" s="387"/>
    </row>
    <row r="35" spans="1:13" ht="15.75">
      <c r="A35" s="398"/>
      <c r="B35" s="257"/>
      <c r="C35" s="257"/>
      <c r="D35" s="257"/>
      <c r="E35" s="257"/>
      <c r="F35" s="257"/>
      <c r="G35" s="257"/>
      <c r="H35" s="257"/>
      <c r="I35" s="257"/>
      <c r="J35" s="257"/>
      <c r="K35" s="257"/>
      <c r="L35" s="257"/>
      <c r="M35" s="387"/>
    </row>
    <row r="36" spans="1:13" ht="15.75">
      <c r="A36" s="398"/>
      <c r="B36" s="257"/>
      <c r="C36" s="257"/>
      <c r="D36" s="257"/>
      <c r="E36" s="257"/>
      <c r="F36" s="257"/>
      <c r="G36" s="257"/>
      <c r="H36" s="257"/>
      <c r="I36" s="257"/>
      <c r="J36" s="257"/>
      <c r="K36" s="257"/>
      <c r="L36" s="257"/>
      <c r="M36" s="387"/>
    </row>
    <row r="37" spans="1:13" ht="15.75">
      <c r="A37" s="398"/>
      <c r="B37" s="257"/>
      <c r="C37" s="257"/>
      <c r="D37" s="257"/>
      <c r="E37" s="257"/>
      <c r="F37" s="257"/>
      <c r="G37" s="257"/>
      <c r="H37" s="257"/>
      <c r="I37" s="257"/>
      <c r="J37" s="257"/>
      <c r="K37" s="257"/>
      <c r="L37" s="257"/>
      <c r="M37" s="387"/>
    </row>
    <row r="38" spans="1:13" ht="15.75">
      <c r="A38" s="398"/>
      <c r="B38" s="257"/>
      <c r="C38" s="257"/>
      <c r="D38" s="257"/>
      <c r="E38" s="257"/>
      <c r="F38" s="257"/>
      <c r="G38" s="257"/>
      <c r="H38" s="257"/>
      <c r="I38" s="257"/>
      <c r="J38" s="257"/>
      <c r="K38" s="257"/>
      <c r="L38" s="257"/>
      <c r="M38" s="387"/>
    </row>
    <row r="39" spans="1:13" ht="15.75">
      <c r="A39" s="398"/>
      <c r="B39" s="257"/>
      <c r="C39" s="257"/>
      <c r="D39" s="257"/>
      <c r="E39" s="257"/>
      <c r="F39" s="257"/>
      <c r="G39" s="257"/>
      <c r="H39" s="257"/>
      <c r="I39" s="257"/>
      <c r="J39" s="257"/>
      <c r="K39" s="257"/>
      <c r="L39" s="257"/>
      <c r="M39" s="387"/>
    </row>
    <row r="40" spans="1:13" ht="15.75">
      <c r="A40" s="398"/>
      <c r="B40" s="257"/>
      <c r="C40" s="257"/>
      <c r="D40" s="257"/>
      <c r="E40" s="257"/>
      <c r="F40" s="257"/>
      <c r="G40" s="257"/>
      <c r="H40" s="257"/>
      <c r="I40" s="257"/>
      <c r="J40" s="257"/>
      <c r="K40" s="257"/>
      <c r="L40" s="257"/>
      <c r="M40" s="387"/>
    </row>
    <row r="41" spans="1:13" ht="15.75">
      <c r="A41" s="400"/>
      <c r="B41" s="257"/>
      <c r="C41" s="257"/>
      <c r="D41" s="257"/>
      <c r="E41" s="257"/>
      <c r="F41" s="257"/>
      <c r="G41" s="257"/>
      <c r="H41" s="257"/>
      <c r="I41" s="257"/>
      <c r="J41" s="257"/>
      <c r="K41" s="257"/>
      <c r="L41" s="257"/>
      <c r="M41" s="387"/>
    </row>
    <row r="42" spans="1:13" ht="15.75">
      <c r="A42" s="401"/>
      <c r="B42" s="257"/>
      <c r="C42" s="257"/>
      <c r="D42" s="257"/>
      <c r="E42" s="257"/>
      <c r="F42" s="257"/>
      <c r="G42" s="257"/>
      <c r="H42" s="257"/>
      <c r="I42" s="257"/>
      <c r="J42" s="257"/>
      <c r="K42" s="257"/>
      <c r="L42" s="257"/>
      <c r="M42" s="387"/>
    </row>
    <row r="43" spans="1:13" ht="15.75">
      <c r="A43" s="386"/>
      <c r="B43" s="257"/>
      <c r="C43" s="257"/>
      <c r="D43" s="257"/>
      <c r="E43" s="257"/>
      <c r="F43" s="257"/>
      <c r="G43" s="257"/>
      <c r="H43" s="257"/>
      <c r="I43" s="257"/>
      <c r="J43" s="257"/>
      <c r="K43" s="257"/>
      <c r="L43" s="257"/>
      <c r="M43" s="387"/>
    </row>
    <row r="44" spans="1:13" ht="15.75">
      <c r="A44" s="398"/>
      <c r="B44" s="257"/>
      <c r="C44" s="257"/>
      <c r="D44" s="257"/>
      <c r="E44" s="257"/>
      <c r="F44" s="257"/>
      <c r="G44" s="257"/>
      <c r="H44" s="257"/>
      <c r="I44" s="257"/>
      <c r="J44" s="257"/>
      <c r="K44" s="257"/>
      <c r="L44" s="257"/>
      <c r="M44" s="387"/>
    </row>
    <row r="45" spans="1:13" ht="15.75">
      <c r="A45" s="398"/>
      <c r="B45" s="257"/>
      <c r="C45" s="257"/>
      <c r="D45" s="257"/>
      <c r="E45" s="257"/>
      <c r="F45" s="257"/>
      <c r="G45" s="257"/>
      <c r="H45" s="257"/>
      <c r="I45" s="257"/>
      <c r="J45" s="257"/>
      <c r="K45" s="257"/>
      <c r="L45" s="257"/>
      <c r="M45" s="387"/>
    </row>
    <row r="46" spans="1:13" ht="15.75">
      <c r="A46" s="398"/>
      <c r="B46" s="257"/>
      <c r="C46" s="257"/>
      <c r="D46" s="257"/>
      <c r="E46" s="257"/>
      <c r="F46" s="257"/>
      <c r="G46" s="257"/>
      <c r="H46" s="257"/>
      <c r="I46" s="257"/>
      <c r="J46" s="257"/>
      <c r="K46" s="257"/>
      <c r="L46" s="257"/>
      <c r="M46" s="387"/>
    </row>
    <row r="47" spans="1:13" ht="15.75">
      <c r="A47" s="398"/>
      <c r="B47" s="257"/>
      <c r="C47" s="257"/>
      <c r="D47" s="257"/>
      <c r="E47" s="257"/>
      <c r="F47" s="257"/>
      <c r="G47" s="257"/>
      <c r="H47" s="257"/>
      <c r="I47" s="257"/>
      <c r="J47" s="257"/>
      <c r="K47" s="257"/>
      <c r="L47" s="257"/>
      <c r="M47" s="387"/>
    </row>
    <row r="48" spans="1:13" ht="15.75">
      <c r="A48" s="398"/>
      <c r="B48" s="257"/>
      <c r="C48" s="257"/>
      <c r="D48" s="257"/>
      <c r="E48" s="257"/>
      <c r="F48" s="257"/>
      <c r="G48" s="257"/>
      <c r="H48" s="257"/>
      <c r="I48" s="257"/>
      <c r="J48" s="257"/>
      <c r="K48" s="257"/>
      <c r="L48" s="257"/>
      <c r="M48" s="387"/>
    </row>
    <row r="49" spans="1:13" ht="15.75">
      <c r="A49" s="400"/>
      <c r="B49" s="257"/>
      <c r="C49" s="257"/>
      <c r="D49" s="257"/>
      <c r="E49" s="257"/>
      <c r="F49" s="257"/>
      <c r="G49" s="257"/>
      <c r="H49" s="257"/>
      <c r="I49" s="257"/>
      <c r="J49" s="257"/>
      <c r="K49" s="257"/>
      <c r="L49" s="257"/>
      <c r="M49" s="387"/>
    </row>
    <row r="50" spans="1:13" ht="15.75">
      <c r="A50" s="400"/>
      <c r="B50" s="257"/>
      <c r="C50" s="257"/>
      <c r="D50" s="257"/>
      <c r="E50" s="257"/>
      <c r="F50" s="257"/>
      <c r="G50" s="257"/>
      <c r="H50" s="257"/>
      <c r="I50" s="257"/>
      <c r="J50" s="257"/>
      <c r="K50" s="257"/>
      <c r="L50" s="257"/>
      <c r="M50" s="387"/>
    </row>
    <row r="51" spans="1:13" ht="15.75">
      <c r="A51" s="400"/>
      <c r="B51" s="257"/>
      <c r="C51" s="257"/>
      <c r="D51" s="257"/>
      <c r="E51" s="257"/>
      <c r="F51" s="257"/>
      <c r="G51" s="257"/>
      <c r="H51" s="257"/>
      <c r="I51" s="257"/>
      <c r="J51" s="257"/>
      <c r="K51" s="257"/>
      <c r="L51" s="257"/>
      <c r="M51" s="387"/>
    </row>
    <row r="52" spans="1:13" ht="15.75">
      <c r="A52" s="400"/>
      <c r="B52" s="257"/>
      <c r="C52" s="257"/>
      <c r="D52" s="257"/>
      <c r="E52" s="257"/>
      <c r="F52" s="257"/>
      <c r="G52" s="257"/>
      <c r="H52" s="257"/>
      <c r="I52" s="257"/>
      <c r="J52" s="257"/>
      <c r="K52" s="257"/>
      <c r="L52" s="257"/>
      <c r="M52" s="387"/>
    </row>
    <row r="53" spans="1:13" ht="15.75">
      <c r="A53" s="400"/>
      <c r="B53" s="257"/>
      <c r="C53" s="257"/>
      <c r="D53" s="257"/>
      <c r="E53" s="257"/>
      <c r="F53" s="257"/>
      <c r="G53" s="257"/>
      <c r="H53" s="257"/>
      <c r="I53" s="257"/>
      <c r="J53" s="257"/>
      <c r="K53" s="257"/>
      <c r="L53" s="257"/>
      <c r="M53" s="387"/>
    </row>
    <row r="54" spans="1:13" ht="15.75">
      <c r="A54" s="400"/>
      <c r="B54" s="257"/>
      <c r="C54" s="257"/>
      <c r="D54" s="257"/>
      <c r="E54" s="257"/>
      <c r="F54" s="257"/>
      <c r="G54" s="257"/>
      <c r="H54" s="257"/>
      <c r="I54" s="257"/>
      <c r="J54" s="257"/>
      <c r="K54" s="257"/>
      <c r="L54" s="257"/>
      <c r="M54" s="387"/>
    </row>
    <row r="55" spans="1:13" ht="15.75">
      <c r="A55" s="398"/>
      <c r="B55" s="257"/>
      <c r="C55" s="257"/>
      <c r="D55" s="257"/>
      <c r="E55" s="257"/>
      <c r="F55" s="257"/>
      <c r="G55" s="257"/>
      <c r="H55" s="257"/>
      <c r="I55" s="257"/>
      <c r="J55" s="257"/>
      <c r="K55" s="257"/>
      <c r="L55" s="257"/>
      <c r="M55" s="387"/>
    </row>
    <row r="56" spans="1:13" ht="15.75">
      <c r="A56" s="400"/>
      <c r="B56" s="257"/>
      <c r="C56" s="257"/>
      <c r="D56" s="257"/>
      <c r="E56" s="257"/>
      <c r="F56" s="257"/>
      <c r="G56" s="257"/>
      <c r="H56" s="257"/>
      <c r="I56" s="257"/>
      <c r="J56" s="257"/>
      <c r="K56" s="257"/>
      <c r="L56" s="257"/>
      <c r="M56" s="387"/>
    </row>
    <row r="57" spans="1:13" ht="15.75">
      <c r="A57" s="400"/>
      <c r="B57" s="257"/>
      <c r="C57" s="257"/>
      <c r="D57" s="257"/>
      <c r="E57" s="257"/>
      <c r="F57" s="257"/>
      <c r="G57" s="257"/>
      <c r="H57" s="257"/>
      <c r="I57" s="257"/>
      <c r="J57" s="257"/>
      <c r="K57" s="257"/>
      <c r="L57" s="257"/>
      <c r="M57" s="387"/>
    </row>
    <row r="58" spans="1:13" ht="15.75">
      <c r="A58" s="400"/>
      <c r="B58" s="257"/>
      <c r="C58" s="257"/>
      <c r="D58" s="257"/>
      <c r="E58" s="257"/>
      <c r="F58" s="257"/>
      <c r="G58" s="257"/>
      <c r="H58" s="257"/>
      <c r="I58" s="257"/>
      <c r="J58" s="257"/>
      <c r="K58" s="257"/>
      <c r="L58" s="257"/>
      <c r="M58" s="387"/>
    </row>
    <row r="59" spans="1:13" ht="15.75">
      <c r="A59" s="400"/>
      <c r="B59" s="257"/>
      <c r="C59" s="257"/>
      <c r="D59" s="257"/>
      <c r="E59" s="257"/>
      <c r="F59" s="257"/>
      <c r="G59" s="257"/>
      <c r="H59" s="257"/>
      <c r="I59" s="257"/>
      <c r="J59" s="257"/>
      <c r="K59" s="257"/>
      <c r="L59" s="257"/>
      <c r="M59" s="387"/>
    </row>
    <row r="60" spans="1:13" ht="15.75">
      <c r="A60" s="400"/>
      <c r="B60" s="257"/>
      <c r="C60" s="257"/>
      <c r="D60" s="257"/>
      <c r="E60" s="257"/>
      <c r="F60" s="257"/>
      <c r="G60" s="257"/>
      <c r="H60" s="257"/>
      <c r="I60" s="257"/>
      <c r="J60" s="257"/>
      <c r="K60" s="257"/>
      <c r="L60" s="257"/>
      <c r="M60" s="387"/>
    </row>
    <row r="61" spans="1:13" ht="15.75">
      <c r="A61" s="402"/>
      <c r="B61" s="403"/>
      <c r="C61" s="403"/>
      <c r="D61" s="403"/>
      <c r="E61" s="403"/>
      <c r="F61" s="403"/>
      <c r="G61" s="403"/>
      <c r="H61" s="403"/>
      <c r="I61" s="403"/>
      <c r="J61" s="403"/>
      <c r="K61" s="403"/>
      <c r="L61" s="403"/>
      <c r="M61" s="404"/>
    </row>
    <row r="62" spans="1:13" ht="15.75">
      <c r="A62" s="194"/>
      <c r="B62" s="161"/>
      <c r="C62" s="161"/>
      <c r="D62" s="161"/>
      <c r="E62" s="161"/>
      <c r="F62" s="161"/>
      <c r="G62" s="161"/>
      <c r="H62" s="161"/>
      <c r="I62" s="161"/>
      <c r="J62" s="161"/>
      <c r="K62" s="161"/>
      <c r="L62" s="161"/>
      <c r="M62" s="191"/>
    </row>
    <row r="63" spans="1:13" ht="15.75">
      <c r="A63" s="193"/>
      <c r="B63" s="161"/>
      <c r="C63" s="161"/>
      <c r="D63" s="161"/>
      <c r="E63" s="161"/>
      <c r="F63" s="161"/>
      <c r="G63" s="161"/>
      <c r="H63" s="161"/>
      <c r="I63" s="161"/>
      <c r="J63" s="161"/>
      <c r="K63" s="161"/>
      <c r="L63" s="161"/>
      <c r="M63" s="191"/>
    </row>
    <row r="64" spans="1:13" ht="15.75">
      <c r="A64" s="194"/>
      <c r="B64" s="161"/>
      <c r="C64" s="161"/>
      <c r="D64" s="161"/>
      <c r="E64" s="161"/>
      <c r="F64" s="161"/>
      <c r="G64" s="161"/>
      <c r="H64" s="161"/>
      <c r="I64" s="161"/>
      <c r="J64" s="161"/>
      <c r="K64" s="161"/>
      <c r="L64" s="161"/>
      <c r="M64" s="191"/>
    </row>
    <row r="65" spans="1:13" ht="15.75">
      <c r="A65" s="194"/>
      <c r="B65" s="161"/>
      <c r="C65" s="161"/>
      <c r="D65" s="161"/>
      <c r="E65" s="161"/>
      <c r="F65" s="161"/>
      <c r="G65" s="161"/>
      <c r="H65" s="161"/>
      <c r="I65" s="161"/>
      <c r="J65" s="161"/>
      <c r="K65" s="161"/>
      <c r="L65" s="161"/>
      <c r="M65" s="191"/>
    </row>
    <row r="66" spans="1:13" ht="15.75">
      <c r="A66" s="194"/>
      <c r="B66" s="161"/>
      <c r="C66" s="161"/>
      <c r="D66" s="161"/>
      <c r="E66" s="161"/>
      <c r="F66" s="161"/>
      <c r="G66" s="161"/>
      <c r="H66" s="161"/>
      <c r="I66" s="161"/>
      <c r="J66" s="161"/>
      <c r="K66" s="161"/>
      <c r="L66" s="161"/>
      <c r="M66" s="191"/>
    </row>
    <row r="67" spans="1:13" ht="15.75">
      <c r="A67" s="194"/>
      <c r="B67" s="161"/>
      <c r="C67" s="161"/>
      <c r="D67" s="161"/>
      <c r="E67" s="161"/>
      <c r="F67" s="161"/>
      <c r="G67" s="161"/>
      <c r="H67" s="161"/>
      <c r="I67" s="161"/>
      <c r="J67" s="161"/>
      <c r="K67" s="161"/>
      <c r="L67" s="161"/>
      <c r="M67" s="191"/>
    </row>
    <row r="68" spans="1:13" ht="15.75">
      <c r="A68" s="194"/>
      <c r="B68" s="161"/>
      <c r="C68" s="161"/>
      <c r="D68" s="161"/>
      <c r="E68" s="161"/>
      <c r="F68" s="161"/>
      <c r="G68" s="161"/>
      <c r="H68" s="161"/>
      <c r="I68" s="161"/>
      <c r="J68" s="161"/>
      <c r="K68" s="161"/>
      <c r="L68" s="161"/>
      <c r="M68" s="191"/>
    </row>
    <row r="69" spans="1:13" ht="15.75">
      <c r="A69" s="194"/>
      <c r="B69" s="161"/>
      <c r="C69" s="161"/>
      <c r="D69" s="161"/>
      <c r="E69" s="161"/>
      <c r="F69" s="161"/>
      <c r="G69" s="161"/>
      <c r="H69" s="161"/>
      <c r="I69" s="161"/>
      <c r="J69" s="161"/>
      <c r="K69" s="161"/>
      <c r="L69" s="161"/>
      <c r="M69" s="191"/>
    </row>
    <row r="70" spans="1:13" ht="15.75">
      <c r="A70" s="193"/>
      <c r="B70" s="161"/>
      <c r="C70" s="161"/>
      <c r="D70" s="161"/>
      <c r="E70" s="161"/>
      <c r="F70" s="161"/>
      <c r="G70" s="161"/>
      <c r="H70" s="161"/>
      <c r="I70" s="161"/>
      <c r="J70" s="161"/>
      <c r="K70" s="161"/>
      <c r="L70" s="161"/>
      <c r="M70" s="191"/>
    </row>
    <row r="71" spans="1:13" ht="15.75">
      <c r="A71" s="193"/>
      <c r="B71" s="161"/>
      <c r="C71" s="161"/>
      <c r="D71" s="161"/>
      <c r="E71" s="161"/>
      <c r="F71" s="161"/>
      <c r="G71" s="161"/>
      <c r="H71" s="161"/>
      <c r="I71" s="161"/>
      <c r="J71" s="161"/>
      <c r="K71" s="161"/>
      <c r="L71" s="161"/>
      <c r="M71" s="191"/>
    </row>
    <row r="72" spans="1:13" ht="15.75">
      <c r="A72" s="194"/>
      <c r="B72" s="161"/>
      <c r="C72" s="161"/>
      <c r="D72" s="161"/>
      <c r="E72" s="161"/>
      <c r="F72" s="161"/>
      <c r="G72" s="161"/>
      <c r="H72" s="161"/>
      <c r="I72" s="161"/>
      <c r="J72" s="161"/>
      <c r="K72" s="161"/>
      <c r="L72" s="161"/>
      <c r="M72" s="191"/>
    </row>
    <row r="73" spans="1:13" ht="15.75">
      <c r="A73" s="194"/>
      <c r="B73" s="161"/>
      <c r="C73" s="161"/>
      <c r="D73" s="161"/>
      <c r="E73" s="161"/>
      <c r="F73" s="161"/>
      <c r="G73" s="161"/>
      <c r="H73" s="161"/>
      <c r="I73" s="161"/>
      <c r="J73" s="161"/>
      <c r="K73" s="161"/>
      <c r="L73" s="161"/>
      <c r="M73" s="191"/>
    </row>
    <row r="74" spans="1:13" ht="15.75">
      <c r="A74" s="194"/>
      <c r="B74" s="161"/>
      <c r="C74" s="161"/>
      <c r="D74" s="161"/>
      <c r="E74" s="161"/>
      <c r="F74" s="161"/>
      <c r="G74" s="161"/>
      <c r="H74" s="161"/>
      <c r="I74" s="161"/>
      <c r="J74" s="161"/>
      <c r="K74" s="161"/>
      <c r="L74" s="161"/>
      <c r="M74" s="191"/>
    </row>
    <row r="75" spans="1:13" ht="15.75">
      <c r="A75" s="194"/>
      <c r="B75" s="161"/>
      <c r="C75" s="161"/>
      <c r="D75" s="161"/>
      <c r="E75" s="161"/>
      <c r="F75" s="161"/>
      <c r="G75" s="161"/>
      <c r="H75" s="161"/>
      <c r="I75" s="161"/>
      <c r="J75" s="161"/>
      <c r="K75" s="161"/>
      <c r="L75" s="161"/>
      <c r="M75" s="191"/>
    </row>
    <row r="76" spans="1:13" ht="15.75">
      <c r="A76" s="194"/>
      <c r="B76" s="161"/>
      <c r="C76" s="161"/>
      <c r="D76" s="161"/>
      <c r="E76" s="161"/>
      <c r="F76" s="161"/>
      <c r="G76" s="161"/>
      <c r="H76" s="161"/>
      <c r="I76" s="161"/>
      <c r="J76" s="161"/>
      <c r="K76" s="161"/>
      <c r="L76" s="161"/>
      <c r="M76" s="191"/>
    </row>
    <row r="77" spans="1:13" ht="15.75">
      <c r="A77" s="194"/>
      <c r="B77" s="161"/>
      <c r="C77" s="161"/>
      <c r="D77" s="161"/>
      <c r="E77" s="161"/>
      <c r="F77" s="161"/>
      <c r="G77" s="161"/>
      <c r="H77" s="161"/>
      <c r="I77" s="161"/>
      <c r="J77" s="161"/>
      <c r="K77" s="161"/>
      <c r="L77" s="161"/>
      <c r="M77" s="191"/>
    </row>
    <row r="78" spans="1:13" ht="15.75">
      <c r="A78" s="194"/>
      <c r="B78" s="161"/>
      <c r="C78" s="161"/>
      <c r="D78" s="161"/>
      <c r="E78" s="161"/>
      <c r="F78" s="161"/>
      <c r="G78" s="161"/>
      <c r="H78" s="161"/>
      <c r="I78" s="161"/>
      <c r="J78" s="161"/>
      <c r="K78" s="161"/>
      <c r="L78" s="161"/>
      <c r="M78" s="191"/>
    </row>
    <row r="79" spans="1:13" ht="15.75">
      <c r="A79" s="194"/>
      <c r="B79" s="161"/>
      <c r="C79" s="161"/>
      <c r="D79" s="161"/>
      <c r="E79" s="161"/>
      <c r="F79" s="161"/>
      <c r="G79" s="161"/>
      <c r="H79" s="161"/>
      <c r="I79" s="161"/>
      <c r="J79" s="161"/>
      <c r="K79" s="161"/>
      <c r="L79" s="161"/>
      <c r="M79" s="191"/>
    </row>
    <row r="80" spans="1:13" ht="15.75">
      <c r="A80" s="194"/>
      <c r="B80" s="161"/>
      <c r="C80" s="161"/>
      <c r="D80" s="161"/>
      <c r="E80" s="161"/>
      <c r="F80" s="161"/>
      <c r="G80" s="161"/>
      <c r="H80" s="161"/>
      <c r="I80" s="161"/>
      <c r="J80" s="161"/>
      <c r="K80" s="161"/>
      <c r="L80" s="161"/>
      <c r="M80" s="191"/>
    </row>
    <row r="81" spans="1:13" ht="15.75">
      <c r="A81" s="195"/>
      <c r="B81" s="161"/>
      <c r="C81" s="161"/>
      <c r="D81" s="161"/>
      <c r="E81" s="161"/>
      <c r="F81" s="161"/>
      <c r="G81" s="161"/>
      <c r="H81" s="161"/>
      <c r="I81" s="161"/>
      <c r="J81" s="161"/>
      <c r="K81" s="161"/>
      <c r="L81" s="161"/>
      <c r="M81" s="191"/>
    </row>
    <row r="82" spans="1:13" ht="15.75">
      <c r="A82" s="161"/>
      <c r="B82" s="161"/>
      <c r="C82" s="161"/>
      <c r="D82" s="161"/>
      <c r="E82" s="161"/>
      <c r="F82" s="161"/>
      <c r="G82" s="161"/>
      <c r="H82" s="161"/>
      <c r="I82" s="161"/>
      <c r="J82" s="161"/>
      <c r="K82" s="161"/>
      <c r="L82" s="161"/>
      <c r="M82" s="191"/>
    </row>
    <row r="83" spans="1:13" ht="15.75">
      <c r="A83" s="193"/>
      <c r="B83" s="161"/>
      <c r="C83" s="161"/>
      <c r="D83" s="161"/>
      <c r="E83" s="161"/>
      <c r="F83" s="161"/>
      <c r="G83" s="161"/>
      <c r="H83" s="161"/>
      <c r="I83" s="161"/>
      <c r="J83" s="161"/>
      <c r="K83" s="161"/>
      <c r="L83" s="161"/>
      <c r="M83" s="191"/>
    </row>
    <row r="84" spans="1:13" ht="15.75">
      <c r="A84" s="194"/>
      <c r="B84" s="161"/>
      <c r="C84" s="161"/>
      <c r="D84" s="161"/>
      <c r="E84" s="161"/>
      <c r="F84" s="161"/>
      <c r="G84" s="161"/>
      <c r="H84" s="161"/>
      <c r="I84" s="161"/>
      <c r="J84" s="161"/>
      <c r="K84" s="161"/>
      <c r="L84" s="161"/>
      <c r="M84" s="191"/>
    </row>
    <row r="85" spans="1:13" ht="15.75">
      <c r="A85" s="194"/>
      <c r="B85" s="161"/>
      <c r="C85" s="161"/>
      <c r="D85" s="161"/>
      <c r="E85" s="161"/>
      <c r="F85" s="161"/>
      <c r="G85" s="161"/>
      <c r="H85" s="161"/>
      <c r="I85" s="161"/>
      <c r="J85" s="161"/>
      <c r="K85" s="161"/>
      <c r="L85" s="161"/>
      <c r="M85" s="191"/>
    </row>
    <row r="86" spans="1:13" ht="15.75">
      <c r="A86" s="194"/>
      <c r="B86" s="161"/>
      <c r="C86" s="161"/>
      <c r="D86" s="161"/>
      <c r="E86" s="161"/>
      <c r="F86" s="161"/>
      <c r="G86" s="161"/>
      <c r="H86" s="161"/>
      <c r="I86" s="161"/>
      <c r="J86" s="161"/>
      <c r="K86" s="161"/>
      <c r="L86" s="161"/>
      <c r="M86" s="191"/>
    </row>
    <row r="87" spans="1:13" ht="15.75">
      <c r="A87" s="194"/>
      <c r="B87" s="161"/>
      <c r="C87" s="161"/>
      <c r="D87" s="161"/>
      <c r="E87" s="161"/>
      <c r="F87" s="161"/>
      <c r="G87" s="161"/>
      <c r="H87" s="161"/>
      <c r="I87" s="161"/>
      <c r="J87" s="161"/>
      <c r="K87" s="161"/>
      <c r="L87" s="161"/>
      <c r="M87" s="191"/>
    </row>
    <row r="88" spans="1:13" ht="15.75">
      <c r="A88" s="194"/>
      <c r="B88" s="161"/>
      <c r="C88" s="161"/>
      <c r="D88" s="161"/>
      <c r="E88" s="161"/>
      <c r="F88" s="161"/>
      <c r="G88" s="161"/>
      <c r="H88" s="161"/>
      <c r="I88" s="161"/>
      <c r="J88" s="161"/>
      <c r="K88" s="161"/>
      <c r="L88" s="161"/>
      <c r="M88" s="191"/>
    </row>
    <row r="89" spans="1:13" ht="15.75">
      <c r="A89" s="194"/>
      <c r="B89" s="161"/>
      <c r="C89" s="161"/>
      <c r="D89" s="161"/>
      <c r="E89" s="161"/>
      <c r="F89" s="161"/>
      <c r="G89" s="161"/>
      <c r="H89" s="161"/>
      <c r="I89" s="161"/>
      <c r="J89" s="161"/>
      <c r="K89" s="161"/>
      <c r="L89" s="161"/>
      <c r="M89" s="191"/>
    </row>
    <row r="90" spans="1:13" ht="15.75">
      <c r="A90" s="194"/>
      <c r="B90" s="161"/>
      <c r="C90" s="161"/>
      <c r="D90" s="161"/>
      <c r="E90" s="161"/>
      <c r="F90" s="161"/>
      <c r="G90" s="161"/>
      <c r="H90" s="161"/>
      <c r="I90" s="161"/>
      <c r="J90" s="161"/>
      <c r="K90" s="161"/>
      <c r="L90" s="161"/>
      <c r="M90" s="191"/>
    </row>
    <row r="91" spans="1:13" ht="15.75">
      <c r="A91" s="194"/>
      <c r="B91" s="161"/>
      <c r="C91" s="161"/>
      <c r="D91" s="161"/>
      <c r="E91" s="161"/>
      <c r="F91" s="161"/>
      <c r="G91" s="161"/>
      <c r="H91" s="161"/>
      <c r="I91" s="161"/>
      <c r="J91" s="161"/>
      <c r="K91" s="161"/>
      <c r="L91" s="161"/>
      <c r="M91" s="191"/>
    </row>
    <row r="92" spans="1:13" ht="15.75">
      <c r="A92" s="194"/>
      <c r="B92" s="161"/>
      <c r="C92" s="161"/>
      <c r="D92" s="161"/>
      <c r="E92" s="161"/>
      <c r="F92" s="161"/>
      <c r="G92" s="161"/>
      <c r="H92" s="161"/>
      <c r="I92" s="161"/>
      <c r="J92" s="161"/>
      <c r="K92" s="161"/>
      <c r="L92" s="161"/>
      <c r="M92" s="191"/>
    </row>
    <row r="93" spans="1:13" ht="15.75">
      <c r="A93" s="161"/>
      <c r="B93" s="161"/>
      <c r="C93" s="161"/>
      <c r="D93" s="161"/>
      <c r="E93" s="161"/>
      <c r="F93" s="161"/>
      <c r="G93" s="161"/>
      <c r="H93" s="161"/>
      <c r="I93" s="161"/>
      <c r="J93" s="161"/>
      <c r="K93" s="161"/>
      <c r="L93" s="161"/>
      <c r="M93" s="191"/>
    </row>
    <row r="94" spans="1:13" ht="15.75">
      <c r="A94" s="196"/>
      <c r="B94" s="161"/>
      <c r="C94" s="161"/>
      <c r="D94" s="161"/>
      <c r="E94" s="161"/>
      <c r="F94" s="161"/>
      <c r="G94" s="161"/>
      <c r="H94" s="161"/>
      <c r="I94" s="161"/>
      <c r="J94" s="161"/>
      <c r="K94" s="161"/>
      <c r="L94" s="161"/>
      <c r="M94" s="191"/>
    </row>
    <row r="95" spans="1:13" ht="15.75">
      <c r="A95" s="196"/>
      <c r="B95" s="161"/>
      <c r="C95" s="161"/>
      <c r="D95" s="161"/>
      <c r="E95" s="161"/>
      <c r="F95" s="161"/>
      <c r="G95" s="161"/>
      <c r="H95" s="161"/>
      <c r="I95" s="161"/>
      <c r="J95" s="161"/>
      <c r="K95" s="161"/>
      <c r="L95" s="161"/>
      <c r="M95" s="191"/>
    </row>
    <row r="96" spans="1:13" ht="23.25">
      <c r="A96" s="196"/>
      <c r="B96" s="197"/>
      <c r="C96" s="161"/>
      <c r="D96" s="161"/>
      <c r="E96" s="161"/>
      <c r="F96" s="161"/>
      <c r="G96" s="161"/>
      <c r="H96" s="161"/>
      <c r="I96" s="161"/>
      <c r="J96" s="161"/>
      <c r="K96" s="161"/>
      <c r="L96" s="161"/>
      <c r="M96" s="191"/>
    </row>
    <row r="97" spans="1:13" ht="15.75">
      <c r="A97" s="198"/>
      <c r="B97" s="161"/>
      <c r="C97" s="161"/>
      <c r="D97" s="161"/>
      <c r="E97" s="161"/>
      <c r="F97" s="161"/>
      <c r="G97" s="161"/>
      <c r="H97" s="161"/>
      <c r="I97" s="161"/>
      <c r="J97" s="161"/>
      <c r="K97" s="161"/>
      <c r="L97" s="161"/>
      <c r="M97" s="191"/>
    </row>
    <row r="98" spans="1:13" ht="15.75">
      <c r="A98" s="194"/>
      <c r="B98" s="161"/>
      <c r="C98" s="161"/>
      <c r="D98" s="161"/>
      <c r="E98" s="161"/>
      <c r="F98" s="161"/>
      <c r="G98" s="161"/>
      <c r="H98" s="161"/>
      <c r="I98" s="161"/>
      <c r="J98" s="161"/>
      <c r="K98" s="161"/>
      <c r="L98" s="161"/>
      <c r="M98" s="191"/>
    </row>
    <row r="99" spans="1:13" ht="18.75">
      <c r="A99" s="199"/>
      <c r="B99" s="161"/>
      <c r="C99" s="161"/>
      <c r="D99" s="161"/>
      <c r="E99" s="161"/>
      <c r="F99" s="161"/>
      <c r="G99" s="161"/>
      <c r="H99" s="161"/>
      <c r="I99" s="161"/>
      <c r="J99" s="161"/>
      <c r="K99" s="161"/>
      <c r="L99" s="161"/>
      <c r="M99" s="191"/>
    </row>
    <row r="100" spans="1:13" ht="15.75">
      <c r="A100" s="200"/>
      <c r="B100" s="161"/>
      <c r="C100" s="161"/>
      <c r="D100" s="161"/>
      <c r="E100" s="161"/>
      <c r="F100" s="161"/>
      <c r="G100" s="161"/>
      <c r="H100" s="161"/>
      <c r="I100" s="161"/>
      <c r="J100" s="161"/>
      <c r="K100" s="161"/>
      <c r="L100" s="161"/>
      <c r="M100" s="191"/>
    </row>
    <row r="101" spans="1:13" ht="15.75">
      <c r="A101" s="201"/>
      <c r="B101" s="161"/>
      <c r="C101" s="161"/>
      <c r="D101" s="161"/>
      <c r="E101" s="161"/>
      <c r="F101" s="161"/>
      <c r="G101" s="161"/>
      <c r="H101" s="161"/>
      <c r="I101" s="161"/>
      <c r="J101" s="161"/>
      <c r="K101" s="161"/>
      <c r="L101" s="161"/>
      <c r="M101" s="191"/>
    </row>
    <row r="102" spans="1:13" ht="15.75">
      <c r="A102" s="202"/>
      <c r="B102" s="161"/>
      <c r="C102" s="161"/>
      <c r="D102" s="161"/>
      <c r="E102" s="161"/>
      <c r="F102" s="161"/>
      <c r="G102" s="161"/>
      <c r="H102" s="161"/>
      <c r="I102" s="161"/>
      <c r="J102" s="161"/>
      <c r="K102" s="161"/>
      <c r="L102" s="161"/>
      <c r="M102" s="191"/>
    </row>
    <row r="103" spans="1:13" ht="15.75">
      <c r="A103" s="203"/>
      <c r="B103" s="161"/>
      <c r="C103" s="161"/>
      <c r="D103" s="161"/>
      <c r="E103" s="161"/>
      <c r="F103" s="161"/>
      <c r="G103" s="161"/>
      <c r="H103" s="161"/>
      <c r="I103" s="161"/>
      <c r="J103" s="161"/>
      <c r="K103" s="161"/>
      <c r="L103" s="161"/>
      <c r="M103" s="191"/>
    </row>
    <row r="104" spans="1:13" ht="15.75">
      <c r="A104" s="161"/>
      <c r="B104" s="161"/>
      <c r="C104" s="161"/>
      <c r="D104" s="161"/>
      <c r="E104" s="161"/>
      <c r="F104" s="161"/>
      <c r="G104" s="161"/>
      <c r="H104" s="161"/>
      <c r="I104" s="161"/>
      <c r="J104" s="161"/>
      <c r="K104" s="161"/>
      <c r="L104" s="161"/>
      <c r="M104" s="191"/>
    </row>
    <row r="105" spans="1:13" ht="15.75">
      <c r="A105" s="161"/>
      <c r="B105" s="161"/>
      <c r="C105" s="161"/>
      <c r="D105" s="161"/>
      <c r="E105" s="161"/>
      <c r="F105" s="161"/>
      <c r="G105" s="161"/>
      <c r="H105" s="161"/>
      <c r="I105" s="161"/>
      <c r="J105" s="161"/>
      <c r="K105" s="161"/>
      <c r="L105" s="161"/>
      <c r="M105" s="191"/>
    </row>
    <row r="106" spans="1:13" ht="15.75">
      <c r="A106" s="161"/>
      <c r="B106" s="161"/>
      <c r="C106" s="161"/>
      <c r="D106" s="161"/>
      <c r="E106" s="161"/>
      <c r="F106" s="161"/>
      <c r="G106" s="161"/>
      <c r="H106" s="161"/>
      <c r="I106" s="161"/>
      <c r="J106" s="161"/>
      <c r="K106" s="161"/>
      <c r="L106" s="161"/>
      <c r="M106" s="191"/>
    </row>
    <row r="107" spans="1:13" ht="15.75">
      <c r="A107" s="161"/>
      <c r="B107" s="161"/>
      <c r="C107" s="161"/>
      <c r="D107" s="161"/>
      <c r="E107" s="161"/>
      <c r="F107" s="161"/>
      <c r="G107" s="161"/>
      <c r="H107" s="161"/>
      <c r="I107" s="161"/>
      <c r="J107" s="161"/>
      <c r="K107" s="161"/>
      <c r="L107" s="161"/>
      <c r="M107" s="191"/>
    </row>
    <row r="108" spans="1:13" ht="15.75">
      <c r="A108" s="161"/>
      <c r="B108" s="161"/>
      <c r="C108" s="161"/>
      <c r="D108" s="161"/>
      <c r="E108" s="161"/>
      <c r="F108" s="161"/>
      <c r="G108" s="161"/>
      <c r="H108" s="161"/>
      <c r="I108" s="161"/>
      <c r="J108" s="161"/>
      <c r="K108" s="161"/>
      <c r="L108" s="161"/>
      <c r="M108" s="191"/>
    </row>
    <row r="109" spans="1:13" ht="15.75">
      <c r="A109" s="161"/>
      <c r="B109" s="161"/>
      <c r="C109" s="161"/>
      <c r="D109" s="161"/>
      <c r="E109" s="161"/>
      <c r="F109" s="161"/>
      <c r="G109" s="161"/>
      <c r="H109" s="161"/>
      <c r="I109" s="161"/>
      <c r="J109" s="161"/>
      <c r="K109" s="161"/>
      <c r="L109" s="161"/>
      <c r="M109" s="191"/>
    </row>
    <row r="110" spans="1:13" ht="15.75">
      <c r="A110" s="161"/>
      <c r="B110" s="161"/>
      <c r="C110" s="161"/>
      <c r="D110" s="161"/>
      <c r="E110" s="161"/>
      <c r="F110" s="161"/>
      <c r="G110" s="161"/>
      <c r="H110" s="161"/>
      <c r="I110" s="161"/>
      <c r="J110" s="161"/>
      <c r="K110" s="161"/>
      <c r="L110" s="161"/>
      <c r="M110" s="191"/>
    </row>
    <row r="111" spans="1:13" ht="15.75">
      <c r="A111" s="161"/>
      <c r="B111" s="161"/>
      <c r="C111" s="161"/>
      <c r="D111" s="161"/>
      <c r="E111" s="161"/>
      <c r="F111" s="161"/>
      <c r="G111" s="161"/>
      <c r="H111" s="161"/>
      <c r="I111" s="161"/>
      <c r="J111" s="161"/>
      <c r="K111" s="161"/>
      <c r="L111" s="161"/>
      <c r="M111" s="191"/>
    </row>
    <row r="112" spans="1:13" ht="15.75">
      <c r="A112" s="161"/>
      <c r="B112" s="161"/>
      <c r="C112" s="161"/>
      <c r="D112" s="161"/>
      <c r="E112" s="161"/>
      <c r="F112" s="161"/>
      <c r="G112" s="161"/>
      <c r="H112" s="161"/>
      <c r="I112" s="161"/>
      <c r="J112" s="161"/>
      <c r="K112" s="161"/>
      <c r="L112" s="161"/>
      <c r="M112" s="191"/>
    </row>
    <row r="113" spans="1:13" ht="15.75">
      <c r="A113" s="161"/>
      <c r="B113" s="161"/>
      <c r="C113" s="161"/>
      <c r="D113" s="161"/>
      <c r="E113" s="161"/>
      <c r="F113" s="161"/>
      <c r="G113" s="161"/>
      <c r="H113" s="161"/>
      <c r="I113" s="161"/>
      <c r="J113" s="161"/>
      <c r="K113" s="161"/>
      <c r="L113" s="161"/>
      <c r="M113" s="191"/>
    </row>
    <row r="114" spans="1:13" ht="15.75">
      <c r="A114" s="161"/>
      <c r="B114" s="161"/>
      <c r="C114" s="161"/>
      <c r="D114" s="161"/>
      <c r="E114" s="161"/>
      <c r="F114" s="161"/>
      <c r="G114" s="161"/>
      <c r="H114" s="161"/>
      <c r="I114" s="161"/>
      <c r="J114" s="161"/>
      <c r="K114" s="161"/>
      <c r="L114" s="161"/>
      <c r="M114" s="191"/>
    </row>
    <row r="115" spans="1:13" ht="15.75">
      <c r="A115" s="161"/>
      <c r="B115" s="161"/>
      <c r="C115" s="161"/>
      <c r="D115" s="161"/>
      <c r="E115" s="161"/>
      <c r="F115" s="161"/>
      <c r="G115" s="161"/>
      <c r="H115" s="161"/>
      <c r="I115" s="161"/>
      <c r="J115" s="161"/>
      <c r="K115" s="161"/>
      <c r="L115" s="161"/>
      <c r="M115" s="191"/>
    </row>
    <row r="116" spans="1:13" ht="15.75">
      <c r="A116" s="161"/>
      <c r="B116" s="161"/>
      <c r="C116" s="161"/>
      <c r="D116" s="161"/>
      <c r="E116" s="161"/>
      <c r="F116" s="161"/>
      <c r="G116" s="161"/>
      <c r="H116" s="161"/>
      <c r="I116" s="161"/>
      <c r="J116" s="161"/>
      <c r="K116" s="161"/>
      <c r="L116" s="161"/>
      <c r="M116" s="191"/>
    </row>
    <row r="117" spans="1:13" ht="15.75">
      <c r="A117" s="161"/>
      <c r="B117" s="161"/>
      <c r="C117" s="161"/>
      <c r="D117" s="161"/>
      <c r="E117" s="161"/>
      <c r="F117" s="161"/>
      <c r="G117" s="161"/>
      <c r="H117" s="161"/>
      <c r="I117" s="161"/>
      <c r="J117" s="161"/>
      <c r="K117" s="161"/>
      <c r="L117" s="161"/>
      <c r="M117" s="191"/>
    </row>
    <row r="118" spans="1:13" ht="15.75">
      <c r="A118" s="161"/>
      <c r="B118" s="161"/>
      <c r="C118" s="161"/>
      <c r="D118" s="161"/>
      <c r="E118" s="161"/>
      <c r="F118" s="161"/>
      <c r="G118" s="161"/>
      <c r="H118" s="161"/>
      <c r="I118" s="161"/>
      <c r="J118" s="161"/>
      <c r="K118" s="161"/>
      <c r="L118" s="161"/>
      <c r="M118" s="191"/>
    </row>
    <row r="119" spans="1:13" ht="15.75">
      <c r="A119" s="161"/>
      <c r="B119" s="161"/>
      <c r="C119" s="161"/>
      <c r="D119" s="161"/>
      <c r="E119" s="161"/>
      <c r="F119" s="161"/>
      <c r="G119" s="161"/>
      <c r="H119" s="161"/>
      <c r="I119" s="161"/>
      <c r="J119" s="161"/>
      <c r="K119" s="161"/>
      <c r="L119" s="161"/>
      <c r="M119" s="191"/>
    </row>
    <row r="120" spans="1:13" ht="15.75">
      <c r="A120" s="161"/>
      <c r="B120" s="161"/>
      <c r="C120" s="161"/>
      <c r="D120" s="161"/>
      <c r="E120" s="161"/>
      <c r="F120" s="161"/>
      <c r="G120" s="161"/>
      <c r="H120" s="161"/>
      <c r="I120" s="161"/>
      <c r="J120" s="161"/>
      <c r="K120" s="161"/>
      <c r="L120" s="161"/>
      <c r="M120" s="191"/>
    </row>
    <row r="121" spans="1:13" ht="15.75">
      <c r="A121" s="161"/>
      <c r="B121" s="161"/>
      <c r="C121" s="161"/>
      <c r="D121" s="161"/>
      <c r="E121" s="161"/>
      <c r="F121" s="161"/>
      <c r="G121" s="161"/>
      <c r="H121" s="161"/>
      <c r="I121" s="161"/>
      <c r="J121" s="161"/>
      <c r="K121" s="161"/>
      <c r="L121" s="161"/>
      <c r="M121" s="191"/>
    </row>
    <row r="122" spans="1:13" ht="15.75">
      <c r="A122" s="161"/>
      <c r="B122" s="161"/>
      <c r="C122" s="161"/>
      <c r="D122" s="161"/>
      <c r="E122" s="161"/>
      <c r="F122" s="161"/>
      <c r="G122" s="161"/>
      <c r="H122" s="161"/>
      <c r="I122" s="161"/>
      <c r="J122" s="161"/>
      <c r="K122" s="161"/>
      <c r="L122" s="161"/>
      <c r="M122" s="191"/>
    </row>
    <row r="123" spans="1:13" ht="15.75">
      <c r="A123" s="161"/>
      <c r="B123" s="161"/>
      <c r="C123" s="161"/>
      <c r="D123" s="161"/>
      <c r="E123" s="161"/>
      <c r="F123" s="161"/>
      <c r="G123" s="161"/>
      <c r="H123" s="161"/>
      <c r="I123" s="161"/>
      <c r="J123" s="161"/>
      <c r="K123" s="161"/>
      <c r="L123" s="161"/>
      <c r="M123" s="191"/>
    </row>
    <row r="124" spans="1:13" ht="15.75">
      <c r="A124" s="161"/>
      <c r="B124" s="161"/>
      <c r="C124" s="161"/>
      <c r="D124" s="161"/>
      <c r="E124" s="161"/>
      <c r="F124" s="161"/>
      <c r="G124" s="161"/>
      <c r="H124" s="161"/>
      <c r="I124" s="161"/>
      <c r="J124" s="161"/>
      <c r="K124" s="161"/>
      <c r="L124" s="161"/>
      <c r="M124" s="191"/>
    </row>
    <row r="125" spans="1:13" ht="15.75">
      <c r="A125" s="161"/>
      <c r="B125" s="161"/>
      <c r="C125" s="161"/>
      <c r="D125" s="161"/>
      <c r="E125" s="161"/>
      <c r="F125" s="161"/>
      <c r="G125" s="161"/>
      <c r="H125" s="161"/>
      <c r="I125" s="161"/>
      <c r="J125" s="161"/>
      <c r="K125" s="161"/>
      <c r="L125" s="161"/>
      <c r="M125" s="191"/>
    </row>
    <row r="126" spans="1:13" ht="15.75">
      <c r="A126" s="161"/>
      <c r="B126" s="161"/>
      <c r="C126" s="161"/>
      <c r="D126" s="161"/>
      <c r="E126" s="161"/>
      <c r="F126" s="161"/>
      <c r="G126" s="161"/>
      <c r="H126" s="161"/>
      <c r="I126" s="161"/>
      <c r="J126" s="161"/>
      <c r="K126" s="161"/>
      <c r="L126" s="161"/>
      <c r="M126" s="191"/>
    </row>
    <row r="127" spans="1:13" ht="15.75">
      <c r="A127" s="161"/>
      <c r="B127" s="161"/>
      <c r="C127" s="161"/>
      <c r="D127" s="161"/>
      <c r="E127" s="161"/>
      <c r="F127" s="161"/>
      <c r="G127" s="161"/>
      <c r="H127" s="161"/>
      <c r="I127" s="161"/>
      <c r="J127" s="161"/>
      <c r="K127" s="161"/>
      <c r="L127" s="161"/>
      <c r="M127" s="191"/>
    </row>
    <row r="128" spans="1:13" ht="15.75">
      <c r="A128" s="161"/>
      <c r="B128" s="161"/>
      <c r="C128" s="161"/>
      <c r="D128" s="161"/>
      <c r="E128" s="161"/>
      <c r="F128" s="161"/>
      <c r="G128" s="161"/>
      <c r="H128" s="161"/>
      <c r="I128" s="161"/>
      <c r="J128" s="161"/>
      <c r="K128" s="161"/>
      <c r="L128" s="161"/>
      <c r="M128" s="191"/>
    </row>
  </sheetData>
  <sheetProtection/>
  <mergeCells count="13">
    <mergeCell ref="R1:W1"/>
    <mergeCell ref="Q7:V7"/>
    <mergeCell ref="O3:AC3"/>
    <mergeCell ref="A10:M10"/>
    <mergeCell ref="A11:M11"/>
    <mergeCell ref="A12:M12"/>
    <mergeCell ref="A15:M15"/>
    <mergeCell ref="A17:M17"/>
    <mergeCell ref="A18:M18"/>
    <mergeCell ref="A19:M19"/>
    <mergeCell ref="A21:M21"/>
    <mergeCell ref="A22:M22"/>
    <mergeCell ref="A16:M16"/>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J424"/>
  <sheetViews>
    <sheetView zoomScalePageLayoutView="0" workbookViewId="0" topLeftCell="A1">
      <selection activeCell="A1" sqref="A1"/>
    </sheetView>
  </sheetViews>
  <sheetFormatPr defaultColWidth="9.28125" defaultRowHeight="15"/>
  <cols>
    <col min="1" max="1" width="45.28125" style="77" customWidth="1"/>
    <col min="2" max="2" width="14.421875" style="78" customWidth="1"/>
    <col min="3" max="3" width="5.00390625" style="79" customWidth="1"/>
    <col min="4" max="4" width="10.57421875" style="115" customWidth="1"/>
    <col min="5" max="5" width="15.00390625" style="78" customWidth="1"/>
    <col min="6" max="7" width="9.28125" style="77" customWidth="1"/>
    <col min="8" max="8" width="12.00390625" style="77" customWidth="1"/>
    <col min="9" max="16384" width="9.28125" style="77" customWidth="1"/>
  </cols>
  <sheetData>
    <row r="1" spans="1:5" ht="15">
      <c r="A1" s="120" t="s">
        <v>80</v>
      </c>
      <c r="D1" s="80"/>
      <c r="E1" s="81"/>
    </row>
    <row r="2" spans="4:5" ht="15.75" thickBot="1">
      <c r="D2" s="80"/>
      <c r="E2" s="81"/>
    </row>
    <row r="3" spans="1:5" ht="15">
      <c r="A3" s="77" t="s">
        <v>77</v>
      </c>
      <c r="B3" s="116" t="s">
        <v>78</v>
      </c>
      <c r="C3" s="121"/>
      <c r="D3" s="77"/>
      <c r="E3" s="77"/>
    </row>
    <row r="4" spans="1:5" ht="15">
      <c r="A4" s="77" t="s">
        <v>79</v>
      </c>
      <c r="B4" s="122" t="s">
        <v>121</v>
      </c>
      <c r="C4" s="123"/>
      <c r="D4" s="77"/>
      <c r="E4" s="117"/>
    </row>
    <row r="5" spans="1:5" ht="15.75" thickBot="1">
      <c r="A5" s="77" t="s">
        <v>81</v>
      </c>
      <c r="B5" s="124" t="s">
        <v>82</v>
      </c>
      <c r="C5" s="125"/>
      <c r="D5" s="77"/>
      <c r="E5" s="77"/>
    </row>
    <row r="6" spans="1:5" ht="15.75" thickBot="1">
      <c r="A6" s="77" t="s">
        <v>83</v>
      </c>
      <c r="B6" s="118" t="s">
        <v>122</v>
      </c>
      <c r="C6" s="119"/>
      <c r="D6" s="77"/>
      <c r="E6" s="77"/>
    </row>
    <row r="7" spans="1:5" ht="15">
      <c r="A7" s="82" t="s">
        <v>84</v>
      </c>
      <c r="B7" s="144" t="e">
        <f>Summary!B4</f>
        <v>#REF!</v>
      </c>
      <c r="C7" s="126"/>
      <c r="D7" s="126"/>
      <c r="E7" s="127"/>
    </row>
    <row r="8" spans="1:5" ht="15">
      <c r="A8" s="83" t="s">
        <v>85</v>
      </c>
      <c r="B8" s="128"/>
      <c r="C8" s="128"/>
      <c r="D8" s="128"/>
      <c r="E8" s="128"/>
    </row>
    <row r="9" spans="1:5" ht="15">
      <c r="A9" s="83" t="s">
        <v>86</v>
      </c>
      <c r="B9" s="128"/>
      <c r="C9" s="128"/>
      <c r="D9" s="128"/>
      <c r="E9" s="129"/>
    </row>
    <row r="10" spans="1:5" ht="15">
      <c r="A10" s="83" t="s">
        <v>87</v>
      </c>
      <c r="B10" s="130"/>
      <c r="C10" s="131"/>
      <c r="D10" s="131"/>
      <c r="E10" s="132"/>
    </row>
    <row r="11" spans="1:5" ht="15">
      <c r="A11" s="83" t="s">
        <v>88</v>
      </c>
      <c r="B11" s="133"/>
      <c r="C11" s="134"/>
      <c r="D11" s="134"/>
      <c r="E11" s="135"/>
    </row>
    <row r="12" spans="1:5" ht="15">
      <c r="A12" s="83" t="s">
        <v>89</v>
      </c>
      <c r="B12" s="130" t="s">
        <v>35</v>
      </c>
      <c r="C12" s="131"/>
      <c r="D12" s="131"/>
      <c r="E12" s="132"/>
    </row>
    <row r="13" spans="1:5" ht="15">
      <c r="A13" s="83" t="s">
        <v>90</v>
      </c>
      <c r="B13" s="130" t="s">
        <v>35</v>
      </c>
      <c r="C13" s="131"/>
      <c r="D13" s="131"/>
      <c r="E13" s="132"/>
    </row>
    <row r="14" spans="1:5" ht="15">
      <c r="A14" s="83" t="s">
        <v>91</v>
      </c>
      <c r="B14" s="130" t="s">
        <v>35</v>
      </c>
      <c r="C14" s="131"/>
      <c r="D14" s="131"/>
      <c r="E14" s="132"/>
    </row>
    <row r="15" spans="1:5" ht="15">
      <c r="A15" s="83" t="s">
        <v>92</v>
      </c>
      <c r="B15" s="130" t="s">
        <v>93</v>
      </c>
      <c r="C15" s="131"/>
      <c r="D15" s="131"/>
      <c r="E15" s="132"/>
    </row>
    <row r="16" spans="1:5" ht="15.75" thickBot="1">
      <c r="A16" s="84" t="s">
        <v>94</v>
      </c>
      <c r="B16" s="136" t="s">
        <v>95</v>
      </c>
      <c r="C16" s="137"/>
      <c r="D16" s="137"/>
      <c r="E16" s="138"/>
    </row>
    <row r="17" spans="1:5" ht="15">
      <c r="A17" s="85"/>
      <c r="B17" s="86" t="s">
        <v>96</v>
      </c>
      <c r="C17" s="86" t="s">
        <v>97</v>
      </c>
      <c r="D17" s="87" t="s">
        <v>98</v>
      </c>
      <c r="E17" s="88" t="s">
        <v>99</v>
      </c>
    </row>
    <row r="18" spans="1:5" ht="15">
      <c r="A18" s="89" t="s">
        <v>100</v>
      </c>
      <c r="B18" s="90"/>
      <c r="C18" s="91"/>
      <c r="D18" s="92"/>
      <c r="E18" s="90"/>
    </row>
    <row r="19" spans="1:5" s="143" customFormat="1" ht="15">
      <c r="A19" s="139"/>
      <c r="B19" s="140"/>
      <c r="C19" s="141"/>
      <c r="D19" s="142"/>
      <c r="E19" s="140"/>
    </row>
    <row r="20" spans="1:5" ht="15">
      <c r="A20" s="101" t="str">
        <f>Summary!B11</f>
        <v>Demolitions &amp; Alterations </v>
      </c>
      <c r="B20" s="102"/>
      <c r="C20" s="103"/>
      <c r="D20" s="104"/>
      <c r="E20" s="146">
        <f>SUM(E21:E50)</f>
        <v>0</v>
      </c>
    </row>
    <row r="21" spans="1:5" ht="15">
      <c r="A21" s="93"/>
      <c r="B21" s="147"/>
      <c r="C21" s="94"/>
      <c r="D21" s="95"/>
      <c r="E21" s="145"/>
    </row>
    <row r="22" spans="1:5" ht="15">
      <c r="A22" s="93"/>
      <c r="B22" s="147"/>
      <c r="C22" s="94"/>
      <c r="D22" s="95"/>
      <c r="E22" s="145"/>
    </row>
    <row r="23" spans="1:5" ht="15">
      <c r="A23" s="93"/>
      <c r="B23" s="147"/>
      <c r="C23" s="94"/>
      <c r="D23" s="95"/>
      <c r="E23" s="145"/>
    </row>
    <row r="24" spans="1:5" ht="15">
      <c r="A24" s="93"/>
      <c r="B24" s="147"/>
      <c r="C24" s="94"/>
      <c r="D24" s="95"/>
      <c r="E24" s="145"/>
    </row>
    <row r="25" spans="1:5" ht="15">
      <c r="A25" s="93"/>
      <c r="B25" s="147"/>
      <c r="C25" s="94"/>
      <c r="D25" s="95"/>
      <c r="E25" s="145"/>
    </row>
    <row r="26" spans="1:5" ht="15">
      <c r="A26" s="93"/>
      <c r="B26" s="147"/>
      <c r="C26" s="94"/>
      <c r="D26" s="95"/>
      <c r="E26" s="145"/>
    </row>
    <row r="27" spans="1:5" ht="15">
      <c r="A27" s="93"/>
      <c r="B27" s="147"/>
      <c r="C27" s="94"/>
      <c r="D27" s="95"/>
      <c r="E27" s="145"/>
    </row>
    <row r="28" spans="1:5" ht="15">
      <c r="A28" s="93"/>
      <c r="B28" s="147"/>
      <c r="C28" s="94"/>
      <c r="D28" s="95"/>
      <c r="E28" s="145"/>
    </row>
    <row r="29" spans="1:5" ht="15">
      <c r="A29" s="93"/>
      <c r="B29" s="147"/>
      <c r="C29" s="94"/>
      <c r="D29" s="95"/>
      <c r="E29" s="145"/>
    </row>
    <row r="30" spans="1:5" ht="15">
      <c r="A30" s="93"/>
      <c r="B30" s="147"/>
      <c r="C30" s="94"/>
      <c r="D30" s="95"/>
      <c r="E30" s="145"/>
    </row>
    <row r="31" spans="1:5" ht="15">
      <c r="A31" s="93"/>
      <c r="B31" s="147"/>
      <c r="C31" s="94"/>
      <c r="D31" s="95"/>
      <c r="E31" s="145"/>
    </row>
    <row r="32" spans="1:5" ht="15">
      <c r="A32" s="93"/>
      <c r="B32" s="147"/>
      <c r="C32" s="94"/>
      <c r="D32" s="95"/>
      <c r="E32" s="145"/>
    </row>
    <row r="33" spans="1:5" ht="15">
      <c r="A33" s="93"/>
      <c r="B33" s="147"/>
      <c r="C33" s="94"/>
      <c r="D33" s="95"/>
      <c r="E33" s="145"/>
    </row>
    <row r="34" spans="1:5" ht="15">
      <c r="A34" s="93"/>
      <c r="B34" s="147"/>
      <c r="C34" s="94"/>
      <c r="D34" s="95"/>
      <c r="E34" s="145"/>
    </row>
    <row r="35" spans="1:5" ht="15">
      <c r="A35" s="93"/>
      <c r="B35" s="147"/>
      <c r="C35" s="94"/>
      <c r="D35" s="95"/>
      <c r="E35" s="145"/>
    </row>
    <row r="36" spans="1:5" ht="15">
      <c r="A36" s="93"/>
      <c r="B36" s="147"/>
      <c r="C36" s="94"/>
      <c r="D36" s="95"/>
      <c r="E36" s="145"/>
    </row>
    <row r="37" spans="1:5" ht="15">
      <c r="A37" s="93"/>
      <c r="B37" s="147"/>
      <c r="C37" s="94"/>
      <c r="D37" s="95"/>
      <c r="E37" s="145"/>
    </row>
    <row r="38" spans="1:5" ht="15">
      <c r="A38" s="93"/>
      <c r="B38" s="147"/>
      <c r="C38" s="94"/>
      <c r="D38" s="95"/>
      <c r="E38" s="145"/>
    </row>
    <row r="39" spans="1:5" ht="15">
      <c r="A39" s="93"/>
      <c r="B39" s="147"/>
      <c r="C39" s="94"/>
      <c r="D39" s="95"/>
      <c r="E39" s="145"/>
    </row>
    <row r="40" spans="1:5" ht="15">
      <c r="A40" s="93"/>
      <c r="B40" s="147"/>
      <c r="C40" s="94"/>
      <c r="D40" s="95"/>
      <c r="E40" s="145"/>
    </row>
    <row r="41" spans="1:5" ht="15">
      <c r="A41" s="93"/>
      <c r="B41" s="147"/>
      <c r="C41" s="94"/>
      <c r="D41" s="95"/>
      <c r="E41" s="145"/>
    </row>
    <row r="42" spans="1:5" ht="15">
      <c r="A42" s="93"/>
      <c r="B42" s="147"/>
      <c r="C42" s="94"/>
      <c r="D42" s="95"/>
      <c r="E42" s="145"/>
    </row>
    <row r="43" spans="1:5" ht="15">
      <c r="A43" s="93"/>
      <c r="B43" s="147"/>
      <c r="C43" s="94"/>
      <c r="D43" s="95"/>
      <c r="E43" s="145"/>
    </row>
    <row r="44" spans="1:5" ht="15">
      <c r="A44" s="93"/>
      <c r="B44" s="147"/>
      <c r="C44" s="94"/>
      <c r="D44" s="95"/>
      <c r="E44" s="145"/>
    </row>
    <row r="45" spans="1:5" ht="15">
      <c r="A45" s="93"/>
      <c r="B45" s="147"/>
      <c r="C45" s="94"/>
      <c r="D45" s="95"/>
      <c r="E45" s="145"/>
    </row>
    <row r="46" spans="1:5" ht="15">
      <c r="A46" s="93"/>
      <c r="B46" s="147"/>
      <c r="C46" s="94"/>
      <c r="D46" s="95"/>
      <c r="E46" s="145"/>
    </row>
    <row r="47" spans="1:5" ht="15">
      <c r="A47" s="93"/>
      <c r="B47" s="147"/>
      <c r="C47" s="94"/>
      <c r="D47" s="95"/>
      <c r="E47" s="145"/>
    </row>
    <row r="48" spans="1:5" ht="15">
      <c r="A48" s="93"/>
      <c r="B48" s="147"/>
      <c r="C48" s="94"/>
      <c r="D48" s="95"/>
      <c r="E48" s="145"/>
    </row>
    <row r="49" spans="1:5" s="99" customFormat="1" ht="15">
      <c r="A49" s="100"/>
      <c r="B49" s="147"/>
      <c r="C49" s="94"/>
      <c r="D49" s="95"/>
      <c r="E49" s="145"/>
    </row>
    <row r="50" spans="1:5" s="99" customFormat="1" ht="15">
      <c r="A50" s="100"/>
      <c r="B50" s="147"/>
      <c r="C50" s="94"/>
      <c r="D50" s="95"/>
      <c r="E50" s="145"/>
    </row>
    <row r="51" spans="1:10" ht="15">
      <c r="A51" s="101" t="str">
        <f>Summary!B13</f>
        <v>Internal walls</v>
      </c>
      <c r="B51" s="148"/>
      <c r="C51" s="103"/>
      <c r="D51" s="104"/>
      <c r="E51" s="146">
        <f>SUM(E52:E83)</f>
        <v>0</v>
      </c>
      <c r="J51" s="77">
        <f>24.685-20.93</f>
        <v>3.754999999999999</v>
      </c>
    </row>
    <row r="52" spans="1:5" ht="15">
      <c r="A52" s="93"/>
      <c r="B52" s="147"/>
      <c r="C52" s="94"/>
      <c r="D52" s="105"/>
      <c r="E52" s="145"/>
    </row>
    <row r="53" spans="1:5" ht="15">
      <c r="A53" s="96"/>
      <c r="B53" s="147"/>
      <c r="C53" s="97"/>
      <c r="D53" s="98"/>
      <c r="E53" s="145"/>
    </row>
    <row r="54" spans="1:5" ht="15">
      <c r="A54" s="96"/>
      <c r="B54" s="147"/>
      <c r="C54" s="97"/>
      <c r="D54" s="98"/>
      <c r="E54" s="145"/>
    </row>
    <row r="55" spans="1:5" ht="15">
      <c r="A55" s="96"/>
      <c r="B55" s="147"/>
      <c r="C55" s="97"/>
      <c r="D55" s="98"/>
      <c r="E55" s="145"/>
    </row>
    <row r="56" spans="1:5" ht="15">
      <c r="A56" s="96"/>
      <c r="B56" s="147"/>
      <c r="C56" s="97"/>
      <c r="D56" s="98"/>
      <c r="E56" s="145"/>
    </row>
    <row r="57" spans="1:5" ht="15">
      <c r="A57" s="96"/>
      <c r="B57" s="147"/>
      <c r="C57" s="97"/>
      <c r="D57" s="98"/>
      <c r="E57" s="145"/>
    </row>
    <row r="58" spans="1:5" ht="15">
      <c r="A58" s="96"/>
      <c r="B58" s="147"/>
      <c r="C58" s="97"/>
      <c r="D58" s="106"/>
      <c r="E58" s="145"/>
    </row>
    <row r="59" spans="1:5" ht="15">
      <c r="A59" s="96"/>
      <c r="B59" s="147"/>
      <c r="C59" s="97"/>
      <c r="D59" s="98"/>
      <c r="E59" s="145"/>
    </row>
    <row r="60" spans="1:5" ht="15">
      <c r="A60" s="96"/>
      <c r="B60" s="147"/>
      <c r="C60" s="97"/>
      <c r="D60" s="98"/>
      <c r="E60" s="145"/>
    </row>
    <row r="61" spans="1:5" ht="15">
      <c r="A61" s="96"/>
      <c r="B61" s="147"/>
      <c r="C61" s="97"/>
      <c r="D61" s="98"/>
      <c r="E61" s="145"/>
    </row>
    <row r="62" spans="1:5" ht="15">
      <c r="A62" s="96"/>
      <c r="B62" s="147"/>
      <c r="C62" s="97"/>
      <c r="D62" s="98"/>
      <c r="E62" s="145"/>
    </row>
    <row r="63" spans="1:5" ht="15">
      <c r="A63" s="96"/>
      <c r="B63" s="147"/>
      <c r="C63" s="97"/>
      <c r="D63" s="98"/>
      <c r="E63" s="145"/>
    </row>
    <row r="64" spans="1:5" ht="15">
      <c r="A64" s="96"/>
      <c r="B64" s="147"/>
      <c r="C64" s="97"/>
      <c r="D64" s="98"/>
      <c r="E64" s="145"/>
    </row>
    <row r="65" spans="1:5" ht="15">
      <c r="A65" s="96"/>
      <c r="B65" s="147"/>
      <c r="C65" s="97"/>
      <c r="D65" s="98"/>
      <c r="E65" s="145"/>
    </row>
    <row r="66" spans="1:5" ht="15">
      <c r="A66" s="96"/>
      <c r="B66" s="147"/>
      <c r="C66" s="97"/>
      <c r="D66" s="98"/>
      <c r="E66" s="145"/>
    </row>
    <row r="67" spans="1:5" ht="15">
      <c r="A67" s="96"/>
      <c r="B67" s="147"/>
      <c r="C67" s="97"/>
      <c r="D67" s="98"/>
      <c r="E67" s="145"/>
    </row>
    <row r="68" spans="1:5" ht="15">
      <c r="A68" s="96"/>
      <c r="B68" s="147"/>
      <c r="C68" s="97"/>
      <c r="D68" s="98"/>
      <c r="E68" s="145"/>
    </row>
    <row r="69" spans="1:5" ht="15">
      <c r="A69" s="96"/>
      <c r="B69" s="147"/>
      <c r="C69" s="97"/>
      <c r="D69" s="98"/>
      <c r="E69" s="145"/>
    </row>
    <row r="70" spans="1:5" ht="15">
      <c r="A70" s="96"/>
      <c r="B70" s="147"/>
      <c r="C70" s="97"/>
      <c r="D70" s="98"/>
      <c r="E70" s="145"/>
    </row>
    <row r="71" spans="1:5" ht="15">
      <c r="A71" s="96"/>
      <c r="B71" s="147"/>
      <c r="C71" s="97"/>
      <c r="D71" s="98"/>
      <c r="E71" s="145"/>
    </row>
    <row r="72" spans="1:5" ht="15">
      <c r="A72" s="96"/>
      <c r="B72" s="147"/>
      <c r="C72" s="97"/>
      <c r="D72" s="98"/>
      <c r="E72" s="145"/>
    </row>
    <row r="73" spans="1:5" ht="15">
      <c r="A73" s="96"/>
      <c r="B73" s="147"/>
      <c r="C73" s="97"/>
      <c r="D73" s="98"/>
      <c r="E73" s="145"/>
    </row>
    <row r="74" spans="1:5" ht="15">
      <c r="A74" s="96"/>
      <c r="B74" s="147"/>
      <c r="C74" s="97"/>
      <c r="D74" s="98"/>
      <c r="E74" s="145"/>
    </row>
    <row r="75" spans="1:5" ht="15">
      <c r="A75" s="96"/>
      <c r="B75" s="147"/>
      <c r="C75" s="97"/>
      <c r="D75" s="106"/>
      <c r="E75" s="145"/>
    </row>
    <row r="76" spans="1:5" ht="15">
      <c r="A76" s="96"/>
      <c r="B76" s="147"/>
      <c r="C76" s="97"/>
      <c r="D76" s="98"/>
      <c r="E76" s="145"/>
    </row>
    <row r="77" spans="1:5" ht="15">
      <c r="A77" s="96"/>
      <c r="B77" s="147"/>
      <c r="C77" s="97"/>
      <c r="D77" s="98"/>
      <c r="E77" s="145"/>
    </row>
    <row r="78" spans="1:5" ht="15">
      <c r="A78" s="96"/>
      <c r="B78" s="147"/>
      <c r="C78" s="97"/>
      <c r="D78" s="98"/>
      <c r="E78" s="145"/>
    </row>
    <row r="79" spans="1:5" ht="15">
      <c r="A79" s="96"/>
      <c r="B79" s="147"/>
      <c r="C79" s="97"/>
      <c r="D79" s="98"/>
      <c r="E79" s="145"/>
    </row>
    <row r="80" spans="1:5" ht="15">
      <c r="A80" s="96"/>
      <c r="B80" s="147"/>
      <c r="C80" s="97"/>
      <c r="D80" s="98"/>
      <c r="E80" s="145"/>
    </row>
    <row r="81" spans="1:5" ht="15">
      <c r="A81" s="96"/>
      <c r="B81" s="147"/>
      <c r="C81" s="97"/>
      <c r="D81" s="98"/>
      <c r="E81" s="145"/>
    </row>
    <row r="82" spans="1:5" ht="15">
      <c r="A82" s="96"/>
      <c r="B82" s="147"/>
      <c r="C82" s="97"/>
      <c r="D82" s="98"/>
      <c r="E82" s="145"/>
    </row>
    <row r="83" spans="1:5" ht="15">
      <c r="A83" s="96"/>
      <c r="B83" s="147"/>
      <c r="C83" s="97"/>
      <c r="D83" s="98"/>
      <c r="E83" s="145"/>
    </row>
    <row r="84" spans="1:5" ht="15">
      <c r="A84" s="96"/>
      <c r="B84" s="147"/>
      <c r="C84" s="97"/>
      <c r="D84" s="98"/>
      <c r="E84" s="145"/>
    </row>
    <row r="85" spans="1:5" ht="15">
      <c r="A85" s="96"/>
      <c r="B85" s="147"/>
      <c r="C85" s="97"/>
      <c r="D85" s="98"/>
      <c r="E85" s="145"/>
    </row>
    <row r="86" spans="1:5" ht="15">
      <c r="A86" s="101" t="e">
        <f>Summary!#REF!</f>
        <v>#REF!</v>
      </c>
      <c r="B86" s="148"/>
      <c r="C86" s="103"/>
      <c r="D86" s="104"/>
      <c r="E86" s="146">
        <f>SUM(E87:E113)</f>
        <v>0</v>
      </c>
    </row>
    <row r="87" spans="1:5" ht="15">
      <c r="A87" s="96"/>
      <c r="B87" s="147"/>
      <c r="C87" s="97"/>
      <c r="D87" s="106"/>
      <c r="E87" s="145"/>
    </row>
    <row r="88" spans="1:5" ht="15">
      <c r="A88" s="96"/>
      <c r="B88" s="147"/>
      <c r="C88" s="97"/>
      <c r="D88" s="106"/>
      <c r="E88" s="145"/>
    </row>
    <row r="89" spans="1:5" ht="15">
      <c r="A89" s="96"/>
      <c r="B89" s="147"/>
      <c r="C89" s="97"/>
      <c r="D89" s="106"/>
      <c r="E89" s="145"/>
    </row>
    <row r="90" spans="1:5" ht="15">
      <c r="A90" s="96"/>
      <c r="B90" s="147"/>
      <c r="C90" s="97"/>
      <c r="D90" s="106"/>
      <c r="E90" s="145"/>
    </row>
    <row r="91" spans="1:5" ht="15">
      <c r="A91" s="96"/>
      <c r="B91" s="147"/>
      <c r="C91" s="97"/>
      <c r="D91" s="106"/>
      <c r="E91" s="145"/>
    </row>
    <row r="92" spans="1:5" ht="15">
      <c r="A92" s="96"/>
      <c r="B92" s="147"/>
      <c r="C92" s="97"/>
      <c r="D92" s="106"/>
      <c r="E92" s="145"/>
    </row>
    <row r="93" spans="1:5" ht="15">
      <c r="A93" s="96"/>
      <c r="B93" s="147"/>
      <c r="C93" s="97"/>
      <c r="D93" s="106"/>
      <c r="E93" s="145"/>
    </row>
    <row r="94" spans="1:5" ht="15">
      <c r="A94" s="96"/>
      <c r="B94" s="147"/>
      <c r="C94" s="97"/>
      <c r="D94" s="106"/>
      <c r="E94" s="145"/>
    </row>
    <row r="95" spans="1:5" ht="15">
      <c r="A95" s="96"/>
      <c r="B95" s="147"/>
      <c r="C95" s="97"/>
      <c r="D95" s="106"/>
      <c r="E95" s="145"/>
    </row>
    <row r="96" spans="1:6" ht="15">
      <c r="A96" s="96"/>
      <c r="B96" s="147"/>
      <c r="C96" s="97"/>
      <c r="D96" s="106"/>
      <c r="E96" s="145"/>
      <c r="F96" s="107"/>
    </row>
    <row r="97" spans="1:6" ht="15">
      <c r="A97" s="96"/>
      <c r="B97" s="147"/>
      <c r="C97" s="97"/>
      <c r="D97" s="106"/>
      <c r="E97" s="145"/>
      <c r="F97" s="108"/>
    </row>
    <row r="98" spans="1:5" ht="15">
      <c r="A98" s="96"/>
      <c r="B98" s="147"/>
      <c r="C98" s="97"/>
      <c r="D98" s="106"/>
      <c r="E98" s="145"/>
    </row>
    <row r="99" spans="1:6" ht="15">
      <c r="A99" s="96"/>
      <c r="B99" s="147"/>
      <c r="C99" s="97"/>
      <c r="D99" s="106"/>
      <c r="E99" s="145"/>
      <c r="F99" s="108"/>
    </row>
    <row r="100" spans="1:6" ht="15">
      <c r="A100" s="96"/>
      <c r="B100" s="147"/>
      <c r="C100" s="97"/>
      <c r="D100" s="106"/>
      <c r="E100" s="145"/>
      <c r="F100" s="108"/>
    </row>
    <row r="101" spans="1:6" ht="15">
      <c r="A101" s="96"/>
      <c r="B101" s="147"/>
      <c r="C101" s="97"/>
      <c r="D101" s="106"/>
      <c r="E101" s="145"/>
      <c r="F101" s="108"/>
    </row>
    <row r="102" spans="1:6" ht="15">
      <c r="A102" s="96"/>
      <c r="B102" s="147"/>
      <c r="C102" s="97"/>
      <c r="D102" s="106"/>
      <c r="E102" s="145"/>
      <c r="F102" s="108"/>
    </row>
    <row r="103" spans="1:6" ht="15">
      <c r="A103" s="96"/>
      <c r="B103" s="147"/>
      <c r="C103" s="97"/>
      <c r="D103" s="106"/>
      <c r="E103" s="145"/>
      <c r="F103" s="108"/>
    </row>
    <row r="104" spans="1:6" ht="15">
      <c r="A104" s="96"/>
      <c r="B104" s="147"/>
      <c r="C104" s="97"/>
      <c r="D104" s="106"/>
      <c r="E104" s="145"/>
      <c r="F104" s="108"/>
    </row>
    <row r="105" spans="1:6" ht="15">
      <c r="A105" s="96"/>
      <c r="B105" s="147"/>
      <c r="C105" s="97"/>
      <c r="D105" s="106"/>
      <c r="E105" s="145"/>
      <c r="F105" s="108"/>
    </row>
    <row r="106" spans="1:6" ht="15">
      <c r="A106" s="96"/>
      <c r="B106" s="147"/>
      <c r="C106" s="97"/>
      <c r="D106" s="106"/>
      <c r="E106" s="145"/>
      <c r="F106" s="108"/>
    </row>
    <row r="107" spans="1:6" ht="15">
      <c r="A107" s="96"/>
      <c r="B107" s="147"/>
      <c r="C107" s="97"/>
      <c r="D107" s="106"/>
      <c r="E107" s="145"/>
      <c r="F107" s="108"/>
    </row>
    <row r="108" spans="1:6" ht="15">
      <c r="A108" s="96"/>
      <c r="B108" s="147"/>
      <c r="C108" s="97"/>
      <c r="D108" s="106"/>
      <c r="E108" s="145"/>
      <c r="F108" s="108"/>
    </row>
    <row r="109" spans="1:6" ht="15">
      <c r="A109" s="96"/>
      <c r="B109" s="147"/>
      <c r="C109" s="97"/>
      <c r="D109" s="98"/>
      <c r="E109" s="145"/>
      <c r="F109" s="108"/>
    </row>
    <row r="110" spans="1:6" ht="15">
      <c r="A110" s="96"/>
      <c r="B110" s="147"/>
      <c r="C110" s="97"/>
      <c r="D110" s="98"/>
      <c r="E110" s="145"/>
      <c r="F110" s="108"/>
    </row>
    <row r="111" spans="1:6" ht="15">
      <c r="A111" s="96"/>
      <c r="B111" s="147"/>
      <c r="C111" s="97"/>
      <c r="D111" s="98"/>
      <c r="E111" s="145"/>
      <c r="F111" s="108"/>
    </row>
    <row r="112" spans="1:6" ht="15">
      <c r="A112" s="96"/>
      <c r="B112" s="147"/>
      <c r="C112" s="97"/>
      <c r="D112" s="98"/>
      <c r="E112" s="145"/>
      <c r="F112" s="108"/>
    </row>
    <row r="113" spans="1:6" ht="15">
      <c r="A113" s="96"/>
      <c r="B113" s="147"/>
      <c r="C113" s="97"/>
      <c r="D113" s="98"/>
      <c r="E113" s="145"/>
      <c r="F113" s="108"/>
    </row>
    <row r="114" spans="1:5" ht="15">
      <c r="A114" s="101" t="str">
        <f>Summary!B17</f>
        <v>Wall Finishes </v>
      </c>
      <c r="B114" s="148"/>
      <c r="C114" s="103"/>
      <c r="D114" s="104"/>
      <c r="E114" s="146">
        <f>SUM(E115:E141)</f>
        <v>0</v>
      </c>
    </row>
    <row r="115" spans="1:5" ht="15">
      <c r="A115" s="96"/>
      <c r="B115" s="147"/>
      <c r="C115" s="97"/>
      <c r="D115" s="106"/>
      <c r="E115" s="145"/>
    </row>
    <row r="116" spans="1:5" ht="15">
      <c r="A116" s="96"/>
      <c r="B116" s="147"/>
      <c r="C116" s="97"/>
      <c r="D116" s="106"/>
      <c r="E116" s="145"/>
    </row>
    <row r="117" spans="1:5" ht="15">
      <c r="A117" s="96"/>
      <c r="B117" s="147"/>
      <c r="C117" s="97"/>
      <c r="D117" s="106"/>
      <c r="E117" s="145"/>
    </row>
    <row r="118" spans="1:5" ht="15">
      <c r="A118" s="96"/>
      <c r="B118" s="147"/>
      <c r="C118" s="97"/>
      <c r="D118" s="106"/>
      <c r="E118" s="145"/>
    </row>
    <row r="119" spans="1:5" ht="15">
      <c r="A119" s="96"/>
      <c r="B119" s="147"/>
      <c r="C119" s="97"/>
      <c r="D119" s="106"/>
      <c r="E119" s="145"/>
    </row>
    <row r="120" spans="1:5" ht="15">
      <c r="A120" s="96"/>
      <c r="B120" s="147"/>
      <c r="C120" s="97"/>
      <c r="D120" s="106"/>
      <c r="E120" s="145"/>
    </row>
    <row r="121" spans="1:5" ht="15">
      <c r="A121" s="96"/>
      <c r="B121" s="147"/>
      <c r="C121" s="97"/>
      <c r="D121" s="106"/>
      <c r="E121" s="145"/>
    </row>
    <row r="122" spans="1:5" ht="15">
      <c r="A122" s="96"/>
      <c r="B122" s="147"/>
      <c r="C122" s="97"/>
      <c r="D122" s="106"/>
      <c r="E122" s="145"/>
    </row>
    <row r="123" spans="1:5" ht="15">
      <c r="A123" s="96"/>
      <c r="B123" s="147"/>
      <c r="C123" s="97"/>
      <c r="D123" s="106"/>
      <c r="E123" s="145"/>
    </row>
    <row r="124" spans="1:5" ht="15">
      <c r="A124" s="96"/>
      <c r="B124" s="147"/>
      <c r="C124" s="97"/>
      <c r="D124" s="106"/>
      <c r="E124" s="145"/>
    </row>
    <row r="125" spans="1:5" ht="15">
      <c r="A125" s="96"/>
      <c r="B125" s="147"/>
      <c r="C125" s="97"/>
      <c r="D125" s="106"/>
      <c r="E125" s="145"/>
    </row>
    <row r="126" spans="1:5" ht="15">
      <c r="A126" s="96"/>
      <c r="B126" s="147"/>
      <c r="C126" s="97"/>
      <c r="D126" s="106"/>
      <c r="E126" s="145"/>
    </row>
    <row r="127" spans="1:5" ht="15">
      <c r="A127" s="96"/>
      <c r="B127" s="147"/>
      <c r="C127" s="97"/>
      <c r="D127" s="106"/>
      <c r="E127" s="145"/>
    </row>
    <row r="128" spans="1:5" ht="15">
      <c r="A128" s="96"/>
      <c r="B128" s="147"/>
      <c r="C128" s="97"/>
      <c r="D128" s="98"/>
      <c r="E128" s="145"/>
    </row>
    <row r="129" spans="1:5" ht="15">
      <c r="A129" s="96"/>
      <c r="B129" s="147"/>
      <c r="C129" s="97"/>
      <c r="D129" s="98"/>
      <c r="E129" s="145"/>
    </row>
    <row r="130" spans="1:5" ht="15">
      <c r="A130" s="96"/>
      <c r="B130" s="147"/>
      <c r="C130" s="97"/>
      <c r="D130" s="98"/>
      <c r="E130" s="145"/>
    </row>
    <row r="131" spans="1:5" ht="15">
      <c r="A131" s="96"/>
      <c r="B131" s="147"/>
      <c r="C131" s="97"/>
      <c r="D131" s="98"/>
      <c r="E131" s="145"/>
    </row>
    <row r="132" spans="1:5" ht="15">
      <c r="A132" s="96"/>
      <c r="B132" s="147"/>
      <c r="C132" s="97"/>
      <c r="D132" s="98"/>
      <c r="E132" s="145"/>
    </row>
    <row r="133" spans="1:5" ht="15">
      <c r="A133" s="96"/>
      <c r="B133" s="147"/>
      <c r="C133" s="97"/>
      <c r="D133" s="98"/>
      <c r="E133" s="145"/>
    </row>
    <row r="134" spans="1:5" ht="15">
      <c r="A134" s="96"/>
      <c r="B134" s="147"/>
      <c r="C134" s="97"/>
      <c r="D134" s="106"/>
      <c r="E134" s="145"/>
    </row>
    <row r="135" spans="1:5" ht="15">
      <c r="A135" s="96"/>
      <c r="B135" s="147"/>
      <c r="C135" s="97"/>
      <c r="D135" s="106"/>
      <c r="E135" s="145"/>
    </row>
    <row r="136" spans="1:5" ht="15">
      <c r="A136" s="96"/>
      <c r="B136" s="147"/>
      <c r="C136" s="97"/>
      <c r="D136" s="106"/>
      <c r="E136" s="145"/>
    </row>
    <row r="137" spans="1:5" ht="15">
      <c r="A137" s="96"/>
      <c r="B137" s="147"/>
      <c r="C137" s="97"/>
      <c r="D137" s="106"/>
      <c r="E137" s="145"/>
    </row>
    <row r="138" spans="1:5" ht="15">
      <c r="A138" s="96"/>
      <c r="B138" s="147"/>
      <c r="C138" s="97"/>
      <c r="D138" s="106"/>
      <c r="E138" s="145"/>
    </row>
    <row r="139" spans="1:5" ht="15">
      <c r="A139" s="96"/>
      <c r="B139" s="147"/>
      <c r="C139" s="97"/>
      <c r="D139" s="106"/>
      <c r="E139" s="145"/>
    </row>
    <row r="140" spans="1:5" ht="15">
      <c r="A140" s="96"/>
      <c r="B140" s="147"/>
      <c r="C140" s="97"/>
      <c r="D140" s="106"/>
      <c r="E140" s="145"/>
    </row>
    <row r="141" spans="1:5" ht="15">
      <c r="A141" s="96"/>
      <c r="B141" s="147"/>
      <c r="C141" s="97"/>
      <c r="D141" s="106"/>
      <c r="E141" s="145"/>
    </row>
    <row r="142" spans="1:5" ht="15">
      <c r="A142" s="101" t="str">
        <f>Summary!B19</f>
        <v>Floor Finishes </v>
      </c>
      <c r="B142" s="148"/>
      <c r="C142" s="103"/>
      <c r="D142" s="104"/>
      <c r="E142" s="146">
        <f>SUM(E144:E169)</f>
        <v>0</v>
      </c>
    </row>
    <row r="143" spans="1:5" ht="15">
      <c r="A143" s="96"/>
      <c r="B143" s="147"/>
      <c r="C143" s="97"/>
      <c r="D143" s="98"/>
      <c r="E143" s="145"/>
    </row>
    <row r="144" spans="1:5" ht="15">
      <c r="A144" s="96"/>
      <c r="B144" s="147"/>
      <c r="C144" s="97"/>
      <c r="D144" s="98"/>
      <c r="E144" s="145"/>
    </row>
    <row r="145" spans="1:5" ht="15">
      <c r="A145" s="96"/>
      <c r="B145" s="147"/>
      <c r="C145" s="97"/>
      <c r="D145" s="98"/>
      <c r="E145" s="145"/>
    </row>
    <row r="146" spans="1:5" ht="15">
      <c r="A146" s="96"/>
      <c r="B146" s="147"/>
      <c r="C146" s="97"/>
      <c r="D146" s="98"/>
      <c r="E146" s="145"/>
    </row>
    <row r="147" spans="1:5" ht="15">
      <c r="A147" s="96"/>
      <c r="B147" s="147"/>
      <c r="C147" s="97"/>
      <c r="D147" s="98"/>
      <c r="E147" s="145"/>
    </row>
    <row r="148" spans="1:5" ht="15">
      <c r="A148" s="96"/>
      <c r="B148" s="147"/>
      <c r="C148" s="97"/>
      <c r="D148" s="98"/>
      <c r="E148" s="145"/>
    </row>
    <row r="149" spans="1:5" ht="15">
      <c r="A149" s="96"/>
      <c r="B149" s="147"/>
      <c r="C149" s="97"/>
      <c r="D149" s="106"/>
      <c r="E149" s="145"/>
    </row>
    <row r="150" spans="1:5" ht="15">
      <c r="A150" s="96"/>
      <c r="B150" s="147"/>
      <c r="C150" s="97"/>
      <c r="D150" s="106"/>
      <c r="E150" s="145"/>
    </row>
    <row r="151" spans="1:5" ht="15">
      <c r="A151" s="96"/>
      <c r="B151" s="147"/>
      <c r="C151" s="97"/>
      <c r="D151" s="106"/>
      <c r="E151" s="145"/>
    </row>
    <row r="152" spans="1:5" ht="15">
      <c r="A152" s="96"/>
      <c r="B152" s="147"/>
      <c r="C152" s="97"/>
      <c r="D152" s="106"/>
      <c r="E152" s="145"/>
    </row>
    <row r="153" spans="1:5" ht="15">
      <c r="A153" s="96"/>
      <c r="B153" s="147"/>
      <c r="C153" s="97"/>
      <c r="D153" s="106"/>
      <c r="E153" s="145"/>
    </row>
    <row r="154" spans="1:5" ht="15">
      <c r="A154" s="96"/>
      <c r="B154" s="147"/>
      <c r="C154" s="97"/>
      <c r="D154" s="106"/>
      <c r="E154" s="145"/>
    </row>
    <row r="155" spans="1:5" ht="15">
      <c r="A155" s="96"/>
      <c r="B155" s="147"/>
      <c r="C155" s="97"/>
      <c r="D155" s="106"/>
      <c r="E155" s="145"/>
    </row>
    <row r="156" spans="1:5" ht="15">
      <c r="A156" s="96"/>
      <c r="B156" s="147"/>
      <c r="C156" s="97"/>
      <c r="D156" s="106"/>
      <c r="E156" s="145"/>
    </row>
    <row r="157" spans="1:5" ht="15">
      <c r="A157" s="96"/>
      <c r="B157" s="147"/>
      <c r="C157" s="97"/>
      <c r="D157" s="106"/>
      <c r="E157" s="145"/>
    </row>
    <row r="158" spans="1:5" ht="15">
      <c r="A158" s="96"/>
      <c r="B158" s="147"/>
      <c r="C158" s="97"/>
      <c r="D158" s="106"/>
      <c r="E158" s="145"/>
    </row>
    <row r="159" spans="1:5" ht="15">
      <c r="A159" s="96"/>
      <c r="B159" s="147"/>
      <c r="C159" s="97"/>
      <c r="D159" s="106"/>
      <c r="E159" s="145"/>
    </row>
    <row r="160" spans="1:5" ht="15">
      <c r="A160" s="96"/>
      <c r="B160" s="147"/>
      <c r="C160" s="97"/>
      <c r="D160" s="106"/>
      <c r="E160" s="145"/>
    </row>
    <row r="161" spans="1:5" ht="15">
      <c r="A161" s="96"/>
      <c r="B161" s="147"/>
      <c r="C161" s="97"/>
      <c r="D161" s="106"/>
      <c r="E161" s="145"/>
    </row>
    <row r="162" spans="1:5" ht="15">
      <c r="A162" s="96"/>
      <c r="B162" s="147"/>
      <c r="C162" s="97"/>
      <c r="D162" s="106"/>
      <c r="E162" s="145"/>
    </row>
    <row r="163" spans="1:5" ht="15">
      <c r="A163" s="96"/>
      <c r="B163" s="147"/>
      <c r="C163" s="97"/>
      <c r="D163" s="106"/>
      <c r="E163" s="145"/>
    </row>
    <row r="164" spans="1:5" ht="15">
      <c r="A164" s="96"/>
      <c r="B164" s="147"/>
      <c r="C164" s="97"/>
      <c r="D164" s="106"/>
      <c r="E164" s="145"/>
    </row>
    <row r="165" spans="1:5" ht="15">
      <c r="A165" s="96"/>
      <c r="B165" s="147"/>
      <c r="C165" s="97"/>
      <c r="D165" s="106"/>
      <c r="E165" s="145"/>
    </row>
    <row r="166" spans="1:5" ht="15">
      <c r="A166" s="96"/>
      <c r="B166" s="147"/>
      <c r="C166" s="97"/>
      <c r="D166" s="106"/>
      <c r="E166" s="145"/>
    </row>
    <row r="167" spans="1:5" ht="15">
      <c r="A167" s="96"/>
      <c r="B167" s="147"/>
      <c r="C167" s="97"/>
      <c r="D167" s="106"/>
      <c r="E167" s="145"/>
    </row>
    <row r="168" spans="1:5" ht="15">
      <c r="A168" s="96"/>
      <c r="B168" s="147"/>
      <c r="C168" s="97"/>
      <c r="D168" s="106"/>
      <c r="E168" s="145"/>
    </row>
    <row r="169" spans="1:5" ht="15">
      <c r="A169" s="96"/>
      <c r="B169" s="147"/>
      <c r="C169" s="97"/>
      <c r="D169" s="106"/>
      <c r="E169" s="145"/>
    </row>
    <row r="170" spans="1:5" ht="15">
      <c r="A170" s="101" t="str">
        <f>Summary!B21</f>
        <v>Ceilings Finishes</v>
      </c>
      <c r="B170" s="148"/>
      <c r="C170" s="103"/>
      <c r="D170" s="104"/>
      <c r="E170" s="146">
        <f>SUM(E172:E197)</f>
        <v>0</v>
      </c>
    </row>
    <row r="171" spans="1:5" ht="15">
      <c r="A171" s="93"/>
      <c r="B171" s="147"/>
      <c r="C171" s="97"/>
      <c r="D171" s="98"/>
      <c r="E171" s="145"/>
    </row>
    <row r="172" spans="1:5" ht="15">
      <c r="A172" s="93"/>
      <c r="B172" s="147"/>
      <c r="C172" s="97"/>
      <c r="D172" s="98"/>
      <c r="E172" s="145"/>
    </row>
    <row r="173" spans="1:5" ht="15">
      <c r="A173" s="93"/>
      <c r="B173" s="147"/>
      <c r="C173" s="97"/>
      <c r="D173" s="98"/>
      <c r="E173" s="145"/>
    </row>
    <row r="174" spans="1:5" ht="15">
      <c r="A174" s="93"/>
      <c r="B174" s="147"/>
      <c r="C174" s="97"/>
      <c r="D174" s="98"/>
      <c r="E174" s="145"/>
    </row>
    <row r="175" spans="1:5" ht="15">
      <c r="A175" s="93"/>
      <c r="B175" s="147"/>
      <c r="C175" s="97"/>
      <c r="D175" s="98"/>
      <c r="E175" s="145"/>
    </row>
    <row r="176" spans="1:5" ht="15">
      <c r="A176" s="93"/>
      <c r="B176" s="147"/>
      <c r="C176" s="97"/>
      <c r="D176" s="98"/>
      <c r="E176" s="145"/>
    </row>
    <row r="177" spans="1:5" ht="15">
      <c r="A177" s="93"/>
      <c r="B177" s="147"/>
      <c r="C177" s="97"/>
      <c r="D177" s="98"/>
      <c r="E177" s="145"/>
    </row>
    <row r="178" spans="1:5" ht="15">
      <c r="A178" s="93"/>
      <c r="B178" s="147"/>
      <c r="C178" s="97"/>
      <c r="D178" s="98"/>
      <c r="E178" s="145"/>
    </row>
    <row r="179" spans="1:5" ht="15">
      <c r="A179" s="93"/>
      <c r="B179" s="147"/>
      <c r="C179" s="97"/>
      <c r="D179" s="98"/>
      <c r="E179" s="145"/>
    </row>
    <row r="180" spans="1:5" ht="15">
      <c r="A180" s="93"/>
      <c r="B180" s="147"/>
      <c r="C180" s="97"/>
      <c r="D180" s="98"/>
      <c r="E180" s="145"/>
    </row>
    <row r="181" spans="1:5" ht="15">
      <c r="A181" s="93"/>
      <c r="B181" s="147"/>
      <c r="C181" s="97"/>
      <c r="D181" s="98"/>
      <c r="E181" s="145"/>
    </row>
    <row r="182" spans="1:5" ht="15">
      <c r="A182" s="93"/>
      <c r="B182" s="147"/>
      <c r="C182" s="97"/>
      <c r="D182" s="98"/>
      <c r="E182" s="145"/>
    </row>
    <row r="183" spans="1:5" ht="15">
      <c r="A183" s="93"/>
      <c r="B183" s="147"/>
      <c r="C183" s="97"/>
      <c r="D183" s="98"/>
      <c r="E183" s="145"/>
    </row>
    <row r="184" spans="1:5" ht="15">
      <c r="A184" s="93"/>
      <c r="B184" s="147"/>
      <c r="C184" s="97"/>
      <c r="D184" s="98"/>
      <c r="E184" s="145"/>
    </row>
    <row r="185" spans="1:5" ht="15">
      <c r="A185" s="93"/>
      <c r="B185" s="147"/>
      <c r="C185" s="97"/>
      <c r="D185" s="98"/>
      <c r="E185" s="145"/>
    </row>
    <row r="186" spans="1:5" ht="15">
      <c r="A186" s="96"/>
      <c r="B186" s="147"/>
      <c r="C186" s="97"/>
      <c r="D186" s="98"/>
      <c r="E186" s="145"/>
    </row>
    <row r="187" spans="1:5" ht="15">
      <c r="A187" s="93"/>
      <c r="B187" s="147"/>
      <c r="C187" s="97"/>
      <c r="D187" s="98"/>
      <c r="E187" s="145"/>
    </row>
    <row r="188" spans="1:5" ht="15">
      <c r="A188" s="93"/>
      <c r="B188" s="147"/>
      <c r="C188" s="97"/>
      <c r="D188" s="98"/>
      <c r="E188" s="145"/>
    </row>
    <row r="189" spans="1:5" ht="15">
      <c r="A189" s="96"/>
      <c r="B189" s="147"/>
      <c r="C189" s="97"/>
      <c r="D189" s="106"/>
      <c r="E189" s="145"/>
    </row>
    <row r="190" spans="1:5" ht="15">
      <c r="A190" s="96"/>
      <c r="B190" s="147"/>
      <c r="C190" s="97"/>
      <c r="D190" s="106"/>
      <c r="E190" s="145"/>
    </row>
    <row r="191" spans="1:5" ht="15">
      <c r="A191" s="96"/>
      <c r="B191" s="147"/>
      <c r="C191" s="97"/>
      <c r="D191" s="106"/>
      <c r="E191" s="145"/>
    </row>
    <row r="192" spans="1:5" ht="15">
      <c r="A192" s="96"/>
      <c r="B192" s="147"/>
      <c r="C192" s="97"/>
      <c r="D192" s="106"/>
      <c r="E192" s="145"/>
    </row>
    <row r="193" spans="1:5" ht="15">
      <c r="A193" s="96"/>
      <c r="B193" s="147"/>
      <c r="C193" s="97"/>
      <c r="D193" s="106"/>
      <c r="E193" s="145"/>
    </row>
    <row r="194" spans="1:5" ht="15">
      <c r="A194" s="96"/>
      <c r="B194" s="147"/>
      <c r="C194" s="97"/>
      <c r="D194" s="106"/>
      <c r="E194" s="145"/>
    </row>
    <row r="195" spans="1:5" ht="15">
      <c r="A195" s="96"/>
      <c r="B195" s="147"/>
      <c r="C195" s="97"/>
      <c r="D195" s="106"/>
      <c r="E195" s="145"/>
    </row>
    <row r="196" spans="1:5" ht="15">
      <c r="A196" s="96"/>
      <c r="B196" s="147"/>
      <c r="C196" s="97"/>
      <c r="D196" s="106"/>
      <c r="E196" s="145"/>
    </row>
    <row r="197" spans="1:5" ht="15">
      <c r="A197" s="96"/>
      <c r="B197" s="147"/>
      <c r="C197" s="97"/>
      <c r="D197" s="106"/>
      <c r="E197" s="145"/>
    </row>
    <row r="198" spans="1:7" ht="15">
      <c r="A198" s="101" t="str">
        <f>Summary!B23</f>
        <v>Fixtures, Fittings &amp; Equipment</v>
      </c>
      <c r="B198" s="148"/>
      <c r="C198" s="103"/>
      <c r="D198" s="104"/>
      <c r="E198" s="146">
        <f>SUM(E200:E229)</f>
        <v>0</v>
      </c>
      <c r="G198" s="78"/>
    </row>
    <row r="199" spans="1:5" ht="15">
      <c r="A199" s="109"/>
      <c r="B199" s="147"/>
      <c r="C199" s="97"/>
      <c r="D199" s="98"/>
      <c r="E199" s="145"/>
    </row>
    <row r="200" spans="1:5" ht="15">
      <c r="A200" s="93"/>
      <c r="B200" s="147"/>
      <c r="C200" s="97"/>
      <c r="D200" s="98"/>
      <c r="E200" s="145"/>
    </row>
    <row r="201" spans="1:5" ht="15">
      <c r="A201" s="93"/>
      <c r="B201" s="147"/>
      <c r="C201" s="97"/>
      <c r="D201" s="98"/>
      <c r="E201" s="145"/>
    </row>
    <row r="202" spans="1:5" ht="15">
      <c r="A202" s="157"/>
      <c r="B202" s="147"/>
      <c r="C202" s="97"/>
      <c r="D202" s="98"/>
      <c r="E202" s="145"/>
    </row>
    <row r="203" spans="1:5" ht="15">
      <c r="A203" s="93"/>
      <c r="B203" s="147"/>
      <c r="C203" s="97"/>
      <c r="D203" s="98"/>
      <c r="E203" s="145"/>
    </row>
    <row r="204" spans="1:5" ht="15">
      <c r="A204" s="93"/>
      <c r="B204" s="147"/>
      <c r="C204" s="97"/>
      <c r="D204" s="98"/>
      <c r="E204" s="145"/>
    </row>
    <row r="205" spans="1:5" ht="15">
      <c r="A205" s="93"/>
      <c r="B205" s="147"/>
      <c r="C205" s="97"/>
      <c r="D205" s="98"/>
      <c r="E205" s="145"/>
    </row>
    <row r="206" spans="1:5" ht="15">
      <c r="A206" s="93"/>
      <c r="B206" s="147"/>
      <c r="C206" s="97"/>
      <c r="D206" s="98"/>
      <c r="E206" s="145"/>
    </row>
    <row r="207" spans="1:5" ht="15">
      <c r="A207" s="93"/>
      <c r="B207" s="147"/>
      <c r="C207" s="97"/>
      <c r="D207" s="98"/>
      <c r="E207" s="145"/>
    </row>
    <row r="208" spans="1:5" ht="15">
      <c r="A208" s="157"/>
      <c r="B208" s="147"/>
      <c r="C208" s="97"/>
      <c r="D208" s="98"/>
      <c r="E208" s="145"/>
    </row>
    <row r="209" spans="1:5" ht="15">
      <c r="A209" s="93"/>
      <c r="B209" s="147"/>
      <c r="C209" s="97"/>
      <c r="D209" s="98"/>
      <c r="E209" s="145"/>
    </row>
    <row r="210" spans="1:5" ht="15">
      <c r="A210" s="93"/>
      <c r="B210" s="147"/>
      <c r="C210" s="97"/>
      <c r="D210" s="98"/>
      <c r="E210" s="145"/>
    </row>
    <row r="211" spans="1:5" ht="15">
      <c r="A211" s="93"/>
      <c r="B211" s="147"/>
      <c r="C211" s="97"/>
      <c r="D211" s="98"/>
      <c r="E211" s="145"/>
    </row>
    <row r="212" spans="1:5" ht="15">
      <c r="A212" s="93"/>
      <c r="B212" s="147"/>
      <c r="C212" s="97"/>
      <c r="D212" s="98"/>
      <c r="E212" s="145"/>
    </row>
    <row r="213" spans="1:5" ht="15">
      <c r="A213" s="93"/>
      <c r="B213" s="147"/>
      <c r="C213" s="97"/>
      <c r="D213" s="98"/>
      <c r="E213" s="145"/>
    </row>
    <row r="214" spans="1:5" ht="15">
      <c r="A214" s="157"/>
      <c r="B214" s="147"/>
      <c r="C214" s="97"/>
      <c r="D214" s="98"/>
      <c r="E214" s="145"/>
    </row>
    <row r="215" spans="1:5" ht="15">
      <c r="A215" s="93"/>
      <c r="B215" s="147"/>
      <c r="C215" s="97"/>
      <c r="D215" s="98"/>
      <c r="E215" s="145"/>
    </row>
    <row r="216" spans="1:5" ht="15">
      <c r="A216" s="93"/>
      <c r="B216" s="147"/>
      <c r="C216" s="97"/>
      <c r="D216" s="98"/>
      <c r="E216" s="145"/>
    </row>
    <row r="217" spans="1:5" ht="15">
      <c r="A217" s="93"/>
      <c r="B217" s="147"/>
      <c r="C217" s="97"/>
      <c r="D217" s="98"/>
      <c r="E217" s="145"/>
    </row>
    <row r="218" spans="1:5" ht="15">
      <c r="A218" s="93"/>
      <c r="B218" s="147"/>
      <c r="C218" s="97"/>
      <c r="D218" s="98"/>
      <c r="E218" s="145"/>
    </row>
    <row r="219" spans="1:5" ht="15">
      <c r="A219" s="93"/>
      <c r="B219" s="147"/>
      <c r="C219" s="97"/>
      <c r="D219" s="98"/>
      <c r="E219" s="145"/>
    </row>
    <row r="220" spans="1:5" ht="15">
      <c r="A220" s="93"/>
      <c r="B220" s="147"/>
      <c r="C220" s="97"/>
      <c r="D220" s="98"/>
      <c r="E220" s="145"/>
    </row>
    <row r="221" spans="1:5" ht="15">
      <c r="A221" s="93"/>
      <c r="B221" s="147"/>
      <c r="C221" s="97"/>
      <c r="D221" s="98"/>
      <c r="E221" s="145"/>
    </row>
    <row r="222" spans="1:5" ht="15">
      <c r="A222" s="93"/>
      <c r="B222" s="147"/>
      <c r="C222" s="97"/>
      <c r="D222" s="98"/>
      <c r="E222" s="145"/>
    </row>
    <row r="223" spans="1:5" ht="15">
      <c r="A223" s="93"/>
      <c r="B223" s="147"/>
      <c r="C223" s="97"/>
      <c r="D223" s="98"/>
      <c r="E223" s="145"/>
    </row>
    <row r="224" spans="1:5" ht="15">
      <c r="A224" s="93"/>
      <c r="B224" s="147"/>
      <c r="C224" s="97"/>
      <c r="D224" s="98"/>
      <c r="E224" s="145"/>
    </row>
    <row r="225" spans="1:5" ht="15">
      <c r="A225" s="93"/>
      <c r="B225" s="147"/>
      <c r="C225" s="97"/>
      <c r="D225" s="98"/>
      <c r="E225" s="145"/>
    </row>
    <row r="226" spans="1:5" ht="15">
      <c r="A226" s="93"/>
      <c r="B226" s="147"/>
      <c r="C226" s="97"/>
      <c r="D226" s="98"/>
      <c r="E226" s="145"/>
    </row>
    <row r="227" spans="1:5" ht="15">
      <c r="A227" s="93"/>
      <c r="B227" s="147"/>
      <c r="C227" s="97"/>
      <c r="D227" s="98"/>
      <c r="E227" s="145"/>
    </row>
    <row r="228" spans="1:5" ht="15">
      <c r="A228" s="93"/>
      <c r="B228" s="147"/>
      <c r="C228" s="97"/>
      <c r="D228" s="98"/>
      <c r="E228" s="145"/>
    </row>
    <row r="229" spans="1:5" ht="15">
      <c r="A229" s="93"/>
      <c r="B229" s="147"/>
      <c r="C229" s="97"/>
      <c r="D229" s="98"/>
      <c r="E229" s="145"/>
    </row>
    <row r="230" spans="1:5" ht="15">
      <c r="A230" s="101" t="str">
        <f>Summary!B25</f>
        <v>Ancillary Works </v>
      </c>
      <c r="B230" s="148"/>
      <c r="C230" s="103"/>
      <c r="D230" s="104"/>
      <c r="E230" s="146">
        <f>SUM(E231:E260)</f>
        <v>0</v>
      </c>
    </row>
    <row r="231" spans="1:5" ht="15">
      <c r="A231" s="96"/>
      <c r="B231" s="147"/>
      <c r="C231" s="97"/>
      <c r="D231" s="98"/>
      <c r="E231" s="145"/>
    </row>
    <row r="232" spans="1:5" ht="15">
      <c r="A232" s="96"/>
      <c r="B232" s="147"/>
      <c r="C232" s="97"/>
      <c r="D232" s="98"/>
      <c r="E232" s="145"/>
    </row>
    <row r="233" spans="1:5" ht="15">
      <c r="A233" s="96"/>
      <c r="B233" s="147"/>
      <c r="C233" s="97"/>
      <c r="D233" s="98"/>
      <c r="E233" s="145"/>
    </row>
    <row r="234" spans="1:5" ht="15">
      <c r="A234" s="96"/>
      <c r="B234" s="147"/>
      <c r="C234" s="97"/>
      <c r="D234" s="98"/>
      <c r="E234" s="145"/>
    </row>
    <row r="235" spans="1:5" ht="15">
      <c r="A235" s="96"/>
      <c r="B235" s="147"/>
      <c r="C235" s="97"/>
      <c r="D235" s="98"/>
      <c r="E235" s="145"/>
    </row>
    <row r="236" spans="1:5" ht="15">
      <c r="A236" s="96"/>
      <c r="B236" s="147"/>
      <c r="C236" s="97"/>
      <c r="D236" s="98"/>
      <c r="E236" s="145"/>
    </row>
    <row r="237" spans="1:5" ht="15">
      <c r="A237" s="96"/>
      <c r="B237" s="147"/>
      <c r="C237" s="97"/>
      <c r="D237" s="98"/>
      <c r="E237" s="145"/>
    </row>
    <row r="238" spans="1:5" ht="15">
      <c r="A238" s="96"/>
      <c r="B238" s="147"/>
      <c r="C238" s="97"/>
      <c r="D238" s="98"/>
      <c r="E238" s="145"/>
    </row>
    <row r="239" spans="1:5" ht="15">
      <c r="A239" s="96"/>
      <c r="B239" s="147"/>
      <c r="C239" s="97"/>
      <c r="D239" s="98"/>
      <c r="E239" s="145"/>
    </row>
    <row r="240" spans="1:5" ht="15">
      <c r="A240" s="96"/>
      <c r="B240" s="147"/>
      <c r="C240" s="97"/>
      <c r="D240" s="98"/>
      <c r="E240" s="145"/>
    </row>
    <row r="241" spans="1:5" ht="15">
      <c r="A241" s="96"/>
      <c r="B241" s="147"/>
      <c r="C241" s="97"/>
      <c r="D241" s="98"/>
      <c r="E241" s="145"/>
    </row>
    <row r="242" spans="1:5" ht="15">
      <c r="A242" s="96"/>
      <c r="B242" s="147"/>
      <c r="C242" s="97"/>
      <c r="D242" s="98"/>
      <c r="E242" s="145"/>
    </row>
    <row r="243" spans="1:5" ht="15">
      <c r="A243" s="96"/>
      <c r="B243" s="147"/>
      <c r="C243" s="97"/>
      <c r="D243" s="98"/>
      <c r="E243" s="145"/>
    </row>
    <row r="244" spans="1:5" ht="15">
      <c r="A244" s="96"/>
      <c r="B244" s="147"/>
      <c r="C244" s="97"/>
      <c r="D244" s="98"/>
      <c r="E244" s="145"/>
    </row>
    <row r="245" spans="1:5" ht="15">
      <c r="A245" s="96"/>
      <c r="B245" s="147"/>
      <c r="C245" s="97"/>
      <c r="D245" s="98"/>
      <c r="E245" s="145"/>
    </row>
    <row r="246" spans="1:5" ht="15">
      <c r="A246" s="96"/>
      <c r="B246" s="147"/>
      <c r="C246" s="97"/>
      <c r="D246" s="98"/>
      <c r="E246" s="145"/>
    </row>
    <row r="247" spans="1:5" ht="15">
      <c r="A247" s="96"/>
      <c r="B247" s="147"/>
      <c r="C247" s="97"/>
      <c r="D247" s="98"/>
      <c r="E247" s="145"/>
    </row>
    <row r="248" spans="1:5" ht="15">
      <c r="A248" s="96"/>
      <c r="B248" s="147"/>
      <c r="C248" s="97"/>
      <c r="D248" s="98"/>
      <c r="E248" s="145"/>
    </row>
    <row r="249" spans="1:5" ht="15">
      <c r="A249" s="96"/>
      <c r="B249" s="147"/>
      <c r="C249" s="97"/>
      <c r="D249" s="98"/>
      <c r="E249" s="145"/>
    </row>
    <row r="250" spans="1:5" ht="15">
      <c r="A250" s="96"/>
      <c r="B250" s="147"/>
      <c r="C250" s="97"/>
      <c r="D250" s="98"/>
      <c r="E250" s="145"/>
    </row>
    <row r="251" spans="1:5" ht="15">
      <c r="A251" s="96"/>
      <c r="B251" s="147"/>
      <c r="C251" s="97"/>
      <c r="D251" s="98"/>
      <c r="E251" s="145"/>
    </row>
    <row r="252" spans="1:5" ht="15">
      <c r="A252" s="96"/>
      <c r="B252" s="147"/>
      <c r="C252" s="97"/>
      <c r="D252" s="98"/>
      <c r="E252" s="145"/>
    </row>
    <row r="253" spans="1:5" ht="15">
      <c r="A253" s="96"/>
      <c r="B253" s="147"/>
      <c r="C253" s="97"/>
      <c r="D253" s="98"/>
      <c r="E253" s="145"/>
    </row>
    <row r="254" spans="1:5" ht="15">
      <c r="A254" s="96"/>
      <c r="B254" s="147"/>
      <c r="C254" s="97"/>
      <c r="D254" s="106"/>
      <c r="E254" s="145"/>
    </row>
    <row r="255" spans="1:5" ht="15">
      <c r="A255" s="96"/>
      <c r="B255" s="147"/>
      <c r="C255" s="97"/>
      <c r="D255" s="106"/>
      <c r="E255" s="145"/>
    </row>
    <row r="256" spans="1:5" ht="15">
      <c r="A256" s="96"/>
      <c r="B256" s="147"/>
      <c r="C256" s="97"/>
      <c r="D256" s="106"/>
      <c r="E256" s="145"/>
    </row>
    <row r="257" spans="1:5" ht="15">
      <c r="A257" s="96"/>
      <c r="B257" s="147"/>
      <c r="C257" s="97"/>
      <c r="D257" s="106"/>
      <c r="E257" s="145"/>
    </row>
    <row r="258" spans="1:5" ht="15">
      <c r="A258" s="96"/>
      <c r="B258" s="147"/>
      <c r="C258" s="97"/>
      <c r="D258" s="106"/>
      <c r="E258" s="145"/>
    </row>
    <row r="259" spans="1:5" ht="15">
      <c r="A259" s="96"/>
      <c r="B259" s="147"/>
      <c r="C259" s="97"/>
      <c r="D259" s="106"/>
      <c r="E259" s="145"/>
    </row>
    <row r="260" spans="1:5" ht="15">
      <c r="A260" s="96"/>
      <c r="B260" s="147"/>
      <c r="C260" s="97"/>
      <c r="D260" s="106"/>
      <c r="E260" s="145"/>
    </row>
    <row r="261" spans="1:5" ht="15">
      <c r="A261" s="101" t="str">
        <f>Summary!B27</f>
        <v>Provisional Sums </v>
      </c>
      <c r="B261" s="148"/>
      <c r="C261" s="103"/>
      <c r="D261" s="104"/>
      <c r="E261" s="146">
        <f>SUM(E262:E288)</f>
        <v>0</v>
      </c>
    </row>
    <row r="262" spans="1:5" ht="15">
      <c r="A262" s="96"/>
      <c r="B262" s="147"/>
      <c r="C262" s="97"/>
      <c r="D262" s="98"/>
      <c r="E262" s="145"/>
    </row>
    <row r="263" spans="1:5" ht="15">
      <c r="A263" s="96"/>
      <c r="B263" s="147"/>
      <c r="C263" s="97"/>
      <c r="D263" s="98"/>
      <c r="E263" s="145"/>
    </row>
    <row r="264" spans="1:5" ht="15">
      <c r="A264" s="96"/>
      <c r="B264" s="147"/>
      <c r="C264" s="97"/>
      <c r="D264" s="98"/>
      <c r="E264" s="145"/>
    </row>
    <row r="265" spans="1:5" ht="15">
      <c r="A265" s="96"/>
      <c r="B265" s="147"/>
      <c r="C265" s="97"/>
      <c r="D265" s="98"/>
      <c r="E265" s="145"/>
    </row>
    <row r="266" spans="1:5" ht="15">
      <c r="A266" s="96"/>
      <c r="B266" s="147"/>
      <c r="C266" s="97"/>
      <c r="D266" s="98"/>
      <c r="E266" s="145"/>
    </row>
    <row r="267" spans="1:5" ht="15">
      <c r="A267" s="96"/>
      <c r="B267" s="147"/>
      <c r="C267" s="97"/>
      <c r="D267" s="98"/>
      <c r="E267" s="145"/>
    </row>
    <row r="268" spans="1:5" ht="15">
      <c r="A268" s="96"/>
      <c r="B268" s="147"/>
      <c r="C268" s="97"/>
      <c r="D268" s="98"/>
      <c r="E268" s="145"/>
    </row>
    <row r="269" spans="1:5" ht="15">
      <c r="A269" s="96"/>
      <c r="B269" s="147"/>
      <c r="C269" s="97"/>
      <c r="D269" s="98"/>
      <c r="E269" s="145"/>
    </row>
    <row r="270" spans="1:5" ht="15">
      <c r="A270" s="96"/>
      <c r="B270" s="147"/>
      <c r="C270" s="97"/>
      <c r="D270" s="98"/>
      <c r="E270" s="145"/>
    </row>
    <row r="271" spans="1:5" ht="15">
      <c r="A271" s="96"/>
      <c r="B271" s="147"/>
      <c r="C271" s="97"/>
      <c r="D271" s="98"/>
      <c r="E271" s="145"/>
    </row>
    <row r="272" spans="1:5" ht="15">
      <c r="A272" s="96"/>
      <c r="B272" s="147"/>
      <c r="C272" s="97"/>
      <c r="D272" s="98"/>
      <c r="E272" s="145"/>
    </row>
    <row r="273" spans="1:5" ht="15">
      <c r="A273" s="96"/>
      <c r="B273" s="147"/>
      <c r="C273" s="97"/>
      <c r="D273" s="98"/>
      <c r="E273" s="145"/>
    </row>
    <row r="274" spans="1:5" ht="15">
      <c r="A274" s="96"/>
      <c r="B274" s="147"/>
      <c r="C274" s="97"/>
      <c r="D274" s="98"/>
      <c r="E274" s="145"/>
    </row>
    <row r="275" spans="1:5" ht="15">
      <c r="A275" s="96"/>
      <c r="B275" s="147"/>
      <c r="C275" s="97"/>
      <c r="D275" s="98"/>
      <c r="E275" s="145"/>
    </row>
    <row r="276" spans="1:5" ht="15">
      <c r="A276" s="96"/>
      <c r="B276" s="147"/>
      <c r="C276" s="97"/>
      <c r="D276" s="98"/>
      <c r="E276" s="145"/>
    </row>
    <row r="277" spans="1:5" ht="15">
      <c r="A277" s="96"/>
      <c r="B277" s="147"/>
      <c r="C277" s="97"/>
      <c r="D277" s="98"/>
      <c r="E277" s="145"/>
    </row>
    <row r="278" spans="1:5" ht="15">
      <c r="A278" s="96"/>
      <c r="B278" s="147"/>
      <c r="C278" s="97"/>
      <c r="D278" s="98"/>
      <c r="E278" s="145"/>
    </row>
    <row r="279" spans="1:5" ht="15">
      <c r="A279" s="96"/>
      <c r="B279" s="147"/>
      <c r="C279" s="97"/>
      <c r="D279" s="98"/>
      <c r="E279" s="145"/>
    </row>
    <row r="280" spans="1:5" ht="15">
      <c r="A280" s="96"/>
      <c r="B280" s="147"/>
      <c r="C280" s="97"/>
      <c r="D280" s="98"/>
      <c r="E280" s="145"/>
    </row>
    <row r="281" spans="1:5" ht="15">
      <c r="A281" s="96"/>
      <c r="B281" s="147"/>
      <c r="C281" s="97"/>
      <c r="D281" s="98"/>
      <c r="E281" s="145"/>
    </row>
    <row r="282" spans="1:5" ht="15">
      <c r="A282" s="96"/>
      <c r="B282" s="147"/>
      <c r="C282" s="97"/>
      <c r="D282" s="98"/>
      <c r="E282" s="145"/>
    </row>
    <row r="283" spans="1:5" ht="15">
      <c r="A283" s="96"/>
      <c r="B283" s="147"/>
      <c r="C283" s="97"/>
      <c r="D283" s="98"/>
      <c r="E283" s="145"/>
    </row>
    <row r="284" spans="1:5" ht="15">
      <c r="A284" s="96"/>
      <c r="B284" s="147"/>
      <c r="C284" s="97"/>
      <c r="D284" s="98"/>
      <c r="E284" s="145"/>
    </row>
    <row r="285" spans="1:5" ht="15">
      <c r="A285" s="96"/>
      <c r="B285" s="147"/>
      <c r="C285" s="97"/>
      <c r="D285" s="98"/>
      <c r="E285" s="145"/>
    </row>
    <row r="286" spans="1:5" ht="15">
      <c r="A286" s="96"/>
      <c r="B286" s="147"/>
      <c r="C286" s="97"/>
      <c r="D286" s="98"/>
      <c r="E286" s="145"/>
    </row>
    <row r="287" spans="1:5" ht="15">
      <c r="A287" s="96"/>
      <c r="B287" s="147"/>
      <c r="C287" s="97"/>
      <c r="D287" s="98"/>
      <c r="E287" s="145"/>
    </row>
    <row r="288" spans="1:5" ht="15">
      <c r="A288" s="96"/>
      <c r="B288" s="147"/>
      <c r="C288" s="97"/>
      <c r="D288" s="98"/>
      <c r="E288" s="145"/>
    </row>
    <row r="289" spans="1:5" ht="15">
      <c r="A289" s="89" t="s">
        <v>101</v>
      </c>
      <c r="B289" s="90"/>
      <c r="C289" s="91"/>
      <c r="D289" s="92"/>
      <c r="E289" s="90"/>
    </row>
    <row r="290" spans="1:5" ht="15">
      <c r="A290" s="101" t="str">
        <f>Summary!B34</f>
        <v>Mechanical Installations </v>
      </c>
      <c r="B290" s="148"/>
      <c r="C290" s="103"/>
      <c r="D290" s="104"/>
      <c r="E290" s="146">
        <f>SUM(E292:E317)</f>
        <v>0</v>
      </c>
    </row>
    <row r="291" spans="1:5" ht="15">
      <c r="A291" s="110"/>
      <c r="B291" s="147"/>
      <c r="C291" s="97"/>
      <c r="D291" s="98"/>
      <c r="E291" s="145"/>
    </row>
    <row r="292" spans="1:5" ht="15">
      <c r="A292" s="111"/>
      <c r="B292" s="147"/>
      <c r="C292" s="97"/>
      <c r="D292" s="98"/>
      <c r="E292" s="145"/>
    </row>
    <row r="293" spans="1:5" ht="15">
      <c r="A293" s="111"/>
      <c r="B293" s="147"/>
      <c r="C293" s="97"/>
      <c r="D293" s="98"/>
      <c r="E293" s="145"/>
    </row>
    <row r="294" spans="1:5" ht="15">
      <c r="A294" s="111"/>
      <c r="B294" s="147"/>
      <c r="C294" s="97"/>
      <c r="D294" s="98"/>
      <c r="E294" s="145"/>
    </row>
    <row r="295" spans="1:5" ht="15">
      <c r="A295" s="111"/>
      <c r="B295" s="147"/>
      <c r="C295" s="97"/>
      <c r="D295" s="98"/>
      <c r="E295" s="145"/>
    </row>
    <row r="296" spans="1:5" ht="15">
      <c r="A296" s="111"/>
      <c r="B296" s="147"/>
      <c r="C296" s="97"/>
      <c r="D296" s="98"/>
      <c r="E296" s="145"/>
    </row>
    <row r="297" spans="1:5" ht="15">
      <c r="A297" s="111"/>
      <c r="B297" s="147"/>
      <c r="C297" s="97"/>
      <c r="D297" s="98"/>
      <c r="E297" s="145"/>
    </row>
    <row r="298" spans="1:5" ht="15">
      <c r="A298" s="111"/>
      <c r="B298" s="147"/>
      <c r="C298" s="97"/>
      <c r="D298" s="98"/>
      <c r="E298" s="145"/>
    </row>
    <row r="299" spans="1:5" ht="15">
      <c r="A299" s="111"/>
      <c r="B299" s="147"/>
      <c r="C299" s="97"/>
      <c r="D299" s="98"/>
      <c r="E299" s="145"/>
    </row>
    <row r="300" spans="1:5" ht="15">
      <c r="A300" s="111"/>
      <c r="B300" s="147"/>
      <c r="C300" s="97"/>
      <c r="D300" s="98"/>
      <c r="E300" s="145"/>
    </row>
    <row r="301" spans="1:5" ht="15">
      <c r="A301" s="111"/>
      <c r="B301" s="147"/>
      <c r="C301" s="97"/>
      <c r="D301" s="98"/>
      <c r="E301" s="145"/>
    </row>
    <row r="302" spans="1:5" ht="15">
      <c r="A302" s="111"/>
      <c r="B302" s="147"/>
      <c r="C302" s="97"/>
      <c r="D302" s="98"/>
      <c r="E302" s="145"/>
    </row>
    <row r="303" spans="1:5" ht="15">
      <c r="A303" s="111"/>
      <c r="B303" s="147"/>
      <c r="C303" s="97"/>
      <c r="D303" s="98"/>
      <c r="E303" s="145"/>
    </row>
    <row r="304" spans="1:5" ht="15">
      <c r="A304" s="111"/>
      <c r="B304" s="147"/>
      <c r="C304" s="97"/>
      <c r="D304" s="98"/>
      <c r="E304" s="145"/>
    </row>
    <row r="305" spans="1:5" ht="15">
      <c r="A305" s="111"/>
      <c r="B305" s="147"/>
      <c r="C305" s="97"/>
      <c r="D305" s="98"/>
      <c r="E305" s="145"/>
    </row>
    <row r="306" spans="1:5" ht="15">
      <c r="A306" s="111"/>
      <c r="B306" s="147"/>
      <c r="C306" s="97"/>
      <c r="D306" s="98"/>
      <c r="E306" s="145"/>
    </row>
    <row r="307" spans="1:5" ht="15">
      <c r="A307" s="111"/>
      <c r="B307" s="147"/>
      <c r="C307" s="97"/>
      <c r="D307" s="98"/>
      <c r="E307" s="145"/>
    </row>
    <row r="308" spans="1:5" ht="15">
      <c r="A308" s="111"/>
      <c r="B308" s="147"/>
      <c r="C308" s="97"/>
      <c r="D308" s="98"/>
      <c r="E308" s="145"/>
    </row>
    <row r="309" spans="1:5" ht="15">
      <c r="A309" s="111"/>
      <c r="B309" s="147"/>
      <c r="C309" s="97"/>
      <c r="D309" s="98"/>
      <c r="E309" s="145"/>
    </row>
    <row r="310" spans="1:5" ht="15">
      <c r="A310" s="111"/>
      <c r="B310" s="147"/>
      <c r="C310" s="97"/>
      <c r="D310" s="98"/>
      <c r="E310" s="145"/>
    </row>
    <row r="311" spans="1:5" ht="15">
      <c r="A311" s="111"/>
      <c r="B311" s="147"/>
      <c r="C311" s="97"/>
      <c r="D311" s="98"/>
      <c r="E311" s="145"/>
    </row>
    <row r="312" spans="1:5" ht="15">
      <c r="A312" s="111"/>
      <c r="B312" s="147"/>
      <c r="C312" s="97"/>
      <c r="D312" s="98"/>
      <c r="E312" s="145"/>
    </row>
    <row r="313" spans="1:5" ht="15">
      <c r="A313" s="111"/>
      <c r="B313" s="147"/>
      <c r="C313" s="97"/>
      <c r="D313" s="98"/>
      <c r="E313" s="145"/>
    </row>
    <row r="314" spans="1:5" ht="15">
      <c r="A314" s="111"/>
      <c r="B314" s="147"/>
      <c r="C314" s="97"/>
      <c r="D314" s="98"/>
      <c r="E314" s="145"/>
    </row>
    <row r="315" spans="1:5" ht="15">
      <c r="A315" s="111"/>
      <c r="B315" s="147"/>
      <c r="C315" s="97"/>
      <c r="D315" s="98"/>
      <c r="E315" s="145"/>
    </row>
    <row r="316" spans="1:5" ht="15">
      <c r="A316" s="111"/>
      <c r="B316" s="147"/>
      <c r="C316" s="97"/>
      <c r="D316" s="98"/>
      <c r="E316" s="145"/>
    </row>
    <row r="317" spans="1:5" ht="15">
      <c r="A317" s="111"/>
      <c r="B317" s="147"/>
      <c r="C317" s="97"/>
      <c r="D317" s="98"/>
      <c r="E317" s="145"/>
    </row>
    <row r="318" spans="1:5" ht="15">
      <c r="A318" s="101" t="s">
        <v>102</v>
      </c>
      <c r="B318" s="148"/>
      <c r="C318" s="103"/>
      <c r="D318" s="104"/>
      <c r="E318" s="146">
        <f>SUM(E319:E345)</f>
        <v>0</v>
      </c>
    </row>
    <row r="319" spans="1:5" ht="15">
      <c r="A319" s="110"/>
      <c r="B319" s="147"/>
      <c r="C319" s="97"/>
      <c r="D319" s="98"/>
      <c r="E319" s="145"/>
    </row>
    <row r="320" spans="1:5" ht="15">
      <c r="A320" s="111"/>
      <c r="B320" s="147"/>
      <c r="C320" s="97"/>
      <c r="D320" s="98"/>
      <c r="E320" s="145"/>
    </row>
    <row r="321" spans="1:5" ht="15">
      <c r="A321" s="111"/>
      <c r="B321" s="147"/>
      <c r="C321" s="97"/>
      <c r="D321" s="98"/>
      <c r="E321" s="145"/>
    </row>
    <row r="322" spans="1:5" ht="15">
      <c r="A322" s="111"/>
      <c r="B322" s="147"/>
      <c r="C322" s="97"/>
      <c r="D322" s="98"/>
      <c r="E322" s="145"/>
    </row>
    <row r="323" spans="1:5" ht="15">
      <c r="A323" s="111"/>
      <c r="B323" s="147"/>
      <c r="C323" s="97"/>
      <c r="D323" s="98"/>
      <c r="E323" s="145"/>
    </row>
    <row r="324" spans="1:5" ht="15">
      <c r="A324" s="111"/>
      <c r="B324" s="147"/>
      <c r="C324" s="97"/>
      <c r="D324" s="98"/>
      <c r="E324" s="145"/>
    </row>
    <row r="325" spans="1:5" ht="15">
      <c r="A325" s="111"/>
      <c r="B325" s="147"/>
      <c r="C325" s="97"/>
      <c r="D325" s="98"/>
      <c r="E325" s="145"/>
    </row>
    <row r="326" spans="1:5" ht="15">
      <c r="A326" s="111"/>
      <c r="B326" s="147"/>
      <c r="C326" s="97"/>
      <c r="D326" s="98"/>
      <c r="E326" s="145"/>
    </row>
    <row r="327" spans="1:5" ht="15">
      <c r="A327" s="111"/>
      <c r="B327" s="147"/>
      <c r="C327" s="97"/>
      <c r="D327" s="98"/>
      <c r="E327" s="145"/>
    </row>
    <row r="328" spans="1:5" ht="15">
      <c r="A328" s="111"/>
      <c r="B328" s="147"/>
      <c r="C328" s="97"/>
      <c r="D328" s="98"/>
      <c r="E328" s="145"/>
    </row>
    <row r="329" spans="1:5" ht="15">
      <c r="A329" s="111"/>
      <c r="B329" s="147"/>
      <c r="C329" s="97"/>
      <c r="D329" s="98"/>
      <c r="E329" s="145"/>
    </row>
    <row r="330" spans="1:5" ht="15">
      <c r="A330" s="111"/>
      <c r="B330" s="147"/>
      <c r="C330" s="97"/>
      <c r="D330" s="98"/>
      <c r="E330" s="145"/>
    </row>
    <row r="331" spans="1:5" ht="15">
      <c r="A331" s="111"/>
      <c r="B331" s="147"/>
      <c r="C331" s="97"/>
      <c r="D331" s="98"/>
      <c r="E331" s="145"/>
    </row>
    <row r="332" spans="1:5" ht="15">
      <c r="A332" s="111"/>
      <c r="B332" s="147"/>
      <c r="C332" s="97"/>
      <c r="D332" s="98"/>
      <c r="E332" s="145"/>
    </row>
    <row r="333" spans="1:5" ht="15">
      <c r="A333" s="111"/>
      <c r="B333" s="147"/>
      <c r="C333" s="97"/>
      <c r="D333" s="98"/>
      <c r="E333" s="145"/>
    </row>
    <row r="334" spans="1:5" ht="15">
      <c r="A334" s="111"/>
      <c r="B334" s="147"/>
      <c r="C334" s="97"/>
      <c r="D334" s="98"/>
      <c r="E334" s="145"/>
    </row>
    <row r="335" spans="1:5" ht="15">
      <c r="A335" s="110"/>
      <c r="B335" s="147"/>
      <c r="C335" s="97"/>
      <c r="D335" s="98"/>
      <c r="E335" s="145"/>
    </row>
    <row r="336" spans="1:5" ht="15">
      <c r="A336" s="111"/>
      <c r="B336" s="147"/>
      <c r="C336" s="97"/>
      <c r="D336" s="98"/>
      <c r="E336" s="145"/>
    </row>
    <row r="337" spans="1:5" ht="15">
      <c r="A337" s="111"/>
      <c r="B337" s="147"/>
      <c r="C337" s="97"/>
      <c r="D337" s="98"/>
      <c r="E337" s="145"/>
    </row>
    <row r="338" spans="1:5" ht="15">
      <c r="A338" s="111"/>
      <c r="B338" s="147"/>
      <c r="C338" s="97"/>
      <c r="D338" s="98"/>
      <c r="E338" s="145"/>
    </row>
    <row r="339" spans="1:5" ht="15">
      <c r="A339" s="111"/>
      <c r="B339" s="147"/>
      <c r="C339" s="97"/>
      <c r="D339" s="98"/>
      <c r="E339" s="145"/>
    </row>
    <row r="340" spans="1:5" ht="15">
      <c r="A340" s="111"/>
      <c r="B340" s="147"/>
      <c r="C340" s="97"/>
      <c r="D340" s="98"/>
      <c r="E340" s="145"/>
    </row>
    <row r="341" spans="1:5" ht="15">
      <c r="A341" s="111"/>
      <c r="B341" s="147"/>
      <c r="C341" s="97"/>
      <c r="D341" s="98"/>
      <c r="E341" s="145"/>
    </row>
    <row r="342" spans="1:5" ht="15">
      <c r="A342" s="111"/>
      <c r="B342" s="147"/>
      <c r="C342" s="97"/>
      <c r="D342" s="98"/>
      <c r="E342" s="145"/>
    </row>
    <row r="343" spans="1:5" ht="15">
      <c r="A343" s="111"/>
      <c r="B343" s="147"/>
      <c r="C343" s="97"/>
      <c r="D343" s="98"/>
      <c r="E343" s="145"/>
    </row>
    <row r="344" spans="1:5" ht="15">
      <c r="A344" s="111"/>
      <c r="B344" s="147"/>
      <c r="C344" s="97"/>
      <c r="D344" s="98"/>
      <c r="E344" s="145"/>
    </row>
    <row r="345" spans="1:5" ht="15">
      <c r="A345" s="111"/>
      <c r="B345" s="147"/>
      <c r="C345" s="97"/>
      <c r="D345" s="98"/>
      <c r="E345" s="145"/>
    </row>
    <row r="346" spans="1:5" ht="15">
      <c r="A346" s="101" t="str">
        <f>Summary!B38</f>
        <v>Security Installations </v>
      </c>
      <c r="B346" s="148"/>
      <c r="C346" s="103"/>
      <c r="D346" s="104"/>
      <c r="E346" s="146">
        <f>SUM(E347:E372)</f>
        <v>0</v>
      </c>
    </row>
    <row r="347" spans="1:5" ht="15">
      <c r="A347" s="110"/>
      <c r="B347" s="147"/>
      <c r="C347" s="97"/>
      <c r="D347" s="98"/>
      <c r="E347" s="145"/>
    </row>
    <row r="348" spans="1:5" ht="15">
      <c r="A348" s="111"/>
      <c r="B348" s="147"/>
      <c r="C348" s="97"/>
      <c r="D348" s="98"/>
      <c r="E348" s="145"/>
    </row>
    <row r="349" spans="1:5" ht="15">
      <c r="A349" s="111"/>
      <c r="B349" s="147"/>
      <c r="C349" s="97"/>
      <c r="D349" s="98"/>
      <c r="E349" s="145"/>
    </row>
    <row r="350" spans="1:5" ht="15">
      <c r="A350" s="111"/>
      <c r="B350" s="147"/>
      <c r="C350" s="97"/>
      <c r="D350" s="98"/>
      <c r="E350" s="145"/>
    </row>
    <row r="351" spans="1:5" ht="15">
      <c r="A351" s="111"/>
      <c r="B351" s="147"/>
      <c r="C351" s="97"/>
      <c r="D351" s="98"/>
      <c r="E351" s="145"/>
    </row>
    <row r="352" spans="1:5" ht="15">
      <c r="A352" s="111"/>
      <c r="B352" s="147"/>
      <c r="C352" s="97"/>
      <c r="D352" s="98"/>
      <c r="E352" s="145"/>
    </row>
    <row r="353" spans="1:5" ht="15">
      <c r="A353" s="111"/>
      <c r="B353" s="147"/>
      <c r="C353" s="97"/>
      <c r="D353" s="98"/>
      <c r="E353" s="145"/>
    </row>
    <row r="354" spans="1:5" ht="15">
      <c r="A354" s="111"/>
      <c r="B354" s="147"/>
      <c r="C354" s="97"/>
      <c r="D354" s="98"/>
      <c r="E354" s="145"/>
    </row>
    <row r="355" spans="1:5" ht="15">
      <c r="A355" s="111"/>
      <c r="B355" s="147"/>
      <c r="C355" s="97"/>
      <c r="D355" s="98"/>
      <c r="E355" s="145"/>
    </row>
    <row r="356" spans="1:5" ht="15">
      <c r="A356" s="111"/>
      <c r="B356" s="147"/>
      <c r="C356" s="97"/>
      <c r="D356" s="98"/>
      <c r="E356" s="145"/>
    </row>
    <row r="357" spans="1:5" ht="15">
      <c r="A357" s="111"/>
      <c r="B357" s="147"/>
      <c r="C357" s="97"/>
      <c r="D357" s="98"/>
      <c r="E357" s="145"/>
    </row>
    <row r="358" spans="1:5" ht="15">
      <c r="A358" s="111"/>
      <c r="B358" s="147"/>
      <c r="C358" s="97"/>
      <c r="D358" s="98"/>
      <c r="E358" s="145"/>
    </row>
    <row r="359" spans="1:5" ht="15">
      <c r="A359" s="111"/>
      <c r="B359" s="147"/>
      <c r="C359" s="97"/>
      <c r="D359" s="98"/>
      <c r="E359" s="145"/>
    </row>
    <row r="360" spans="1:5" ht="15">
      <c r="A360" s="111"/>
      <c r="B360" s="147"/>
      <c r="C360" s="97"/>
      <c r="D360" s="98"/>
      <c r="E360" s="145"/>
    </row>
    <row r="361" spans="1:5" ht="15">
      <c r="A361" s="111"/>
      <c r="B361" s="147"/>
      <c r="C361" s="97"/>
      <c r="D361" s="98"/>
      <c r="E361" s="145"/>
    </row>
    <row r="362" spans="1:5" ht="15">
      <c r="A362" s="111"/>
      <c r="B362" s="147"/>
      <c r="C362" s="97"/>
      <c r="D362" s="98"/>
      <c r="E362" s="145"/>
    </row>
    <row r="363" spans="1:5" ht="15">
      <c r="A363" s="110"/>
      <c r="B363" s="147"/>
      <c r="C363" s="97"/>
      <c r="D363" s="98"/>
      <c r="E363" s="145"/>
    </row>
    <row r="364" spans="1:5" ht="15">
      <c r="A364" s="111"/>
      <c r="B364" s="147"/>
      <c r="C364" s="97"/>
      <c r="D364" s="98"/>
      <c r="E364" s="145"/>
    </row>
    <row r="365" spans="1:5" ht="15">
      <c r="A365" s="111"/>
      <c r="B365" s="147"/>
      <c r="C365" s="97"/>
      <c r="D365" s="98"/>
      <c r="E365" s="145"/>
    </row>
    <row r="366" spans="1:5" ht="15">
      <c r="A366" s="111"/>
      <c r="B366" s="147"/>
      <c r="C366" s="97"/>
      <c r="D366" s="98"/>
      <c r="E366" s="145"/>
    </row>
    <row r="367" spans="1:5" ht="15">
      <c r="A367" s="111"/>
      <c r="B367" s="147"/>
      <c r="C367" s="97"/>
      <c r="D367" s="98"/>
      <c r="E367" s="145"/>
    </row>
    <row r="368" spans="1:5" ht="15">
      <c r="A368" s="111"/>
      <c r="B368" s="147"/>
      <c r="C368" s="97"/>
      <c r="D368" s="98"/>
      <c r="E368" s="145"/>
    </row>
    <row r="369" spans="1:5" ht="15">
      <c r="A369" s="111"/>
      <c r="B369" s="147"/>
      <c r="C369" s="97"/>
      <c r="D369" s="98"/>
      <c r="E369" s="145"/>
    </row>
    <row r="370" spans="1:5" ht="15">
      <c r="A370" s="111"/>
      <c r="B370" s="147"/>
      <c r="C370" s="97"/>
      <c r="D370" s="98"/>
      <c r="E370" s="145"/>
    </row>
    <row r="371" spans="1:5" ht="15">
      <c r="A371" s="111"/>
      <c r="B371" s="147"/>
      <c r="C371" s="97"/>
      <c r="D371" s="98"/>
      <c r="E371" s="145"/>
    </row>
    <row r="372" spans="1:5" ht="15">
      <c r="A372" s="111"/>
      <c r="B372" s="147"/>
      <c r="C372" s="97"/>
      <c r="D372" s="98"/>
      <c r="E372" s="145"/>
    </row>
    <row r="373" spans="1:5" ht="15">
      <c r="A373" s="101" t="str">
        <f>Summary!B40</f>
        <v>Audio Visual &amp; Video Conferencing </v>
      </c>
      <c r="B373" s="148"/>
      <c r="C373" s="103"/>
      <c r="D373" s="104"/>
      <c r="E373" s="146">
        <f>SUM(E374:E400)</f>
        <v>0</v>
      </c>
    </row>
    <row r="374" spans="1:5" ht="15">
      <c r="A374" s="110"/>
      <c r="B374" s="147"/>
      <c r="C374" s="97"/>
      <c r="D374" s="98"/>
      <c r="E374" s="145"/>
    </row>
    <row r="375" spans="1:5" ht="15">
      <c r="A375" s="111"/>
      <c r="B375" s="147"/>
      <c r="C375" s="97"/>
      <c r="D375" s="98"/>
      <c r="E375" s="145"/>
    </row>
    <row r="376" spans="1:5" ht="15">
      <c r="A376" s="111"/>
      <c r="B376" s="147"/>
      <c r="C376" s="97"/>
      <c r="D376" s="98"/>
      <c r="E376" s="145"/>
    </row>
    <row r="377" spans="1:5" ht="15">
      <c r="A377" s="111"/>
      <c r="B377" s="147"/>
      <c r="C377" s="97"/>
      <c r="D377" s="98"/>
      <c r="E377" s="145"/>
    </row>
    <row r="378" spans="1:5" ht="15">
      <c r="A378" s="111"/>
      <c r="B378" s="147"/>
      <c r="C378" s="97"/>
      <c r="D378" s="98"/>
      <c r="E378" s="145"/>
    </row>
    <row r="379" spans="1:5" ht="15">
      <c r="A379" s="111"/>
      <c r="B379" s="147"/>
      <c r="C379" s="97"/>
      <c r="D379" s="98"/>
      <c r="E379" s="145"/>
    </row>
    <row r="380" spans="1:5" ht="15">
      <c r="A380" s="111"/>
      <c r="B380" s="147"/>
      <c r="C380" s="97"/>
      <c r="D380" s="98"/>
      <c r="E380" s="145"/>
    </row>
    <row r="381" spans="1:5" ht="15">
      <c r="A381" s="111"/>
      <c r="B381" s="147"/>
      <c r="C381" s="97"/>
      <c r="D381" s="98"/>
      <c r="E381" s="145"/>
    </row>
    <row r="382" spans="1:5" ht="15">
      <c r="A382" s="111"/>
      <c r="B382" s="147"/>
      <c r="C382" s="97"/>
      <c r="D382" s="98"/>
      <c r="E382" s="145"/>
    </row>
    <row r="383" spans="1:5" ht="15">
      <c r="A383" s="111"/>
      <c r="B383" s="147"/>
      <c r="C383" s="97"/>
      <c r="D383" s="98"/>
      <c r="E383" s="145"/>
    </row>
    <row r="384" spans="1:5" ht="15">
      <c r="A384" s="111"/>
      <c r="B384" s="147"/>
      <c r="C384" s="97"/>
      <c r="D384" s="98"/>
      <c r="E384" s="145"/>
    </row>
    <row r="385" spans="1:5" ht="15">
      <c r="A385" s="111"/>
      <c r="B385" s="147"/>
      <c r="C385" s="97"/>
      <c r="D385" s="98"/>
      <c r="E385" s="145"/>
    </row>
    <row r="386" spans="1:5" ht="15">
      <c r="A386" s="111"/>
      <c r="B386" s="147"/>
      <c r="C386" s="97"/>
      <c r="D386" s="98"/>
      <c r="E386" s="145"/>
    </row>
    <row r="387" spans="1:5" ht="15">
      <c r="A387" s="111"/>
      <c r="B387" s="147"/>
      <c r="C387" s="97"/>
      <c r="D387" s="98"/>
      <c r="E387" s="145"/>
    </row>
    <row r="388" spans="1:5" ht="15">
      <c r="A388" s="111"/>
      <c r="B388" s="147"/>
      <c r="C388" s="97"/>
      <c r="D388" s="98"/>
      <c r="E388" s="145"/>
    </row>
    <row r="389" spans="1:5" ht="15">
      <c r="A389" s="111"/>
      <c r="B389" s="147"/>
      <c r="C389" s="97"/>
      <c r="D389" s="98"/>
      <c r="E389" s="145"/>
    </row>
    <row r="390" spans="1:5" ht="15">
      <c r="A390" s="110"/>
      <c r="B390" s="147"/>
      <c r="C390" s="97"/>
      <c r="D390" s="98"/>
      <c r="E390" s="145"/>
    </row>
    <row r="391" spans="1:5" ht="15">
      <c r="A391" s="111"/>
      <c r="B391" s="147"/>
      <c r="C391" s="97"/>
      <c r="D391" s="98"/>
      <c r="E391" s="145"/>
    </row>
    <row r="392" spans="1:5" ht="15">
      <c r="A392" s="111"/>
      <c r="B392" s="147"/>
      <c r="C392" s="97"/>
      <c r="D392" s="98"/>
      <c r="E392" s="145"/>
    </row>
    <row r="393" spans="1:5" ht="15">
      <c r="A393" s="111"/>
      <c r="B393" s="147"/>
      <c r="C393" s="97"/>
      <c r="D393" s="98"/>
      <c r="E393" s="145"/>
    </row>
    <row r="394" spans="1:5" ht="15">
      <c r="A394" s="111"/>
      <c r="B394" s="147"/>
      <c r="C394" s="97"/>
      <c r="D394" s="98"/>
      <c r="E394" s="145"/>
    </row>
    <row r="395" spans="1:5" ht="15">
      <c r="A395" s="111"/>
      <c r="B395" s="147"/>
      <c r="C395" s="97"/>
      <c r="D395" s="98"/>
      <c r="E395" s="145"/>
    </row>
    <row r="396" spans="1:5" ht="15">
      <c r="A396" s="111"/>
      <c r="B396" s="147"/>
      <c r="C396" s="97"/>
      <c r="D396" s="98"/>
      <c r="E396" s="145"/>
    </row>
    <row r="397" spans="1:5" ht="15">
      <c r="A397" s="111"/>
      <c r="B397" s="147"/>
      <c r="C397" s="97"/>
      <c r="D397" s="98"/>
      <c r="E397" s="145"/>
    </row>
    <row r="398" spans="1:5" ht="15">
      <c r="A398" s="111"/>
      <c r="B398" s="147"/>
      <c r="C398" s="97"/>
      <c r="D398" s="98"/>
      <c r="E398" s="145"/>
    </row>
    <row r="399" spans="1:5" ht="15">
      <c r="A399" s="111"/>
      <c r="B399" s="147"/>
      <c r="C399" s="97"/>
      <c r="D399" s="98"/>
      <c r="E399" s="145"/>
    </row>
    <row r="400" spans="1:5" ht="15">
      <c r="A400" s="111"/>
      <c r="B400" s="147"/>
      <c r="C400" s="97"/>
      <c r="D400" s="98"/>
      <c r="E400" s="145"/>
    </row>
    <row r="401" spans="1:5" ht="15.75" thickBot="1">
      <c r="A401" s="112" t="s">
        <v>99</v>
      </c>
      <c r="B401" s="149"/>
      <c r="C401" s="113"/>
      <c r="D401" s="114"/>
      <c r="E401" s="156">
        <f>SUM(E20+E51+E86+E114+E142+E170+E198+E230+E261+E290+E318+E346+E373)</f>
        <v>0</v>
      </c>
    </row>
    <row r="404" spans="1:5" ht="15">
      <c r="A404" s="150" t="s">
        <v>103</v>
      </c>
      <c r="B404" s="151"/>
      <c r="C404" s="152"/>
      <c r="D404" s="153"/>
      <c r="E404" s="151"/>
    </row>
    <row r="405" spans="1:5" ht="15">
      <c r="A405" s="602" t="s">
        <v>124</v>
      </c>
      <c r="B405" s="602"/>
      <c r="C405" s="602"/>
      <c r="D405" s="602"/>
      <c r="E405" s="602"/>
    </row>
    <row r="406" spans="1:5" ht="15">
      <c r="A406" s="155"/>
      <c r="B406" s="155"/>
      <c r="C406" s="155"/>
      <c r="D406" s="155"/>
      <c r="E406" s="155"/>
    </row>
    <row r="407" spans="1:5" ht="15">
      <c r="A407" s="150" t="s">
        <v>104</v>
      </c>
      <c r="B407" s="151"/>
      <c r="C407" s="152"/>
      <c r="D407" s="153"/>
      <c r="E407" s="151"/>
    </row>
    <row r="408" spans="1:5" ht="15">
      <c r="A408" s="154" t="s">
        <v>105</v>
      </c>
      <c r="B408" s="151"/>
      <c r="C408" s="152"/>
      <c r="D408" s="153"/>
      <c r="E408" s="151"/>
    </row>
    <row r="409" spans="1:5" ht="15">
      <c r="A409" s="154" t="s">
        <v>106</v>
      </c>
      <c r="B409" s="151"/>
      <c r="C409" s="152"/>
      <c r="D409" s="153"/>
      <c r="E409" s="151"/>
    </row>
    <row r="410" spans="1:5" ht="15">
      <c r="A410" s="154" t="s">
        <v>107</v>
      </c>
      <c r="B410" s="151"/>
      <c r="C410" s="152"/>
      <c r="D410" s="153"/>
      <c r="E410" s="151"/>
    </row>
    <row r="411" spans="1:5" ht="15">
      <c r="A411" s="154" t="s">
        <v>108</v>
      </c>
      <c r="B411" s="151"/>
      <c r="C411" s="152"/>
      <c r="D411" s="153"/>
      <c r="E411" s="151"/>
    </row>
    <row r="412" spans="1:5" ht="15">
      <c r="A412" s="154" t="s">
        <v>109</v>
      </c>
      <c r="B412" s="151"/>
      <c r="C412" s="152"/>
      <c r="D412" s="153"/>
      <c r="E412" s="151"/>
    </row>
    <row r="413" spans="1:5" ht="15">
      <c r="A413" s="154"/>
      <c r="B413" s="151"/>
      <c r="C413" s="152"/>
      <c r="D413" s="153"/>
      <c r="E413" s="151"/>
    </row>
    <row r="414" spans="1:5" ht="15">
      <c r="A414" s="150" t="s">
        <v>110</v>
      </c>
      <c r="B414" s="151"/>
      <c r="C414" s="152"/>
      <c r="D414" s="153"/>
      <c r="E414" s="151"/>
    </row>
    <row r="415" spans="1:5" ht="15">
      <c r="A415" s="154" t="s">
        <v>111</v>
      </c>
      <c r="B415" s="151"/>
      <c r="C415" s="152"/>
      <c r="D415" s="153"/>
      <c r="E415" s="151"/>
    </row>
    <row r="416" spans="1:5" ht="15">
      <c r="A416" s="154" t="s">
        <v>112</v>
      </c>
      <c r="B416" s="151"/>
      <c r="C416" s="152"/>
      <c r="D416" s="153"/>
      <c r="E416" s="151"/>
    </row>
    <row r="417" spans="1:5" ht="15">
      <c r="A417" s="154" t="s">
        <v>113</v>
      </c>
      <c r="B417" s="151"/>
      <c r="C417" s="152"/>
      <c r="D417" s="153"/>
      <c r="E417" s="151"/>
    </row>
    <row r="418" spans="1:5" ht="15">
      <c r="A418" s="154" t="s">
        <v>114</v>
      </c>
      <c r="B418" s="151"/>
      <c r="C418" s="152"/>
      <c r="D418" s="153"/>
      <c r="E418" s="151"/>
    </row>
    <row r="419" spans="1:5" ht="15">
      <c r="A419" s="154" t="s">
        <v>115</v>
      </c>
      <c r="B419" s="151"/>
      <c r="C419" s="152"/>
      <c r="D419" s="153"/>
      <c r="E419" s="151"/>
    </row>
    <row r="420" spans="1:5" ht="15">
      <c r="A420" s="154" t="s">
        <v>116</v>
      </c>
      <c r="B420" s="151"/>
      <c r="C420" s="152"/>
      <c r="D420" s="153"/>
      <c r="E420" s="151"/>
    </row>
    <row r="421" spans="1:5" ht="15">
      <c r="A421" s="154" t="s">
        <v>117</v>
      </c>
      <c r="B421" s="154"/>
      <c r="C421" s="154"/>
      <c r="D421" s="154"/>
      <c r="E421" s="154"/>
    </row>
    <row r="422" spans="1:5" ht="15">
      <c r="A422" s="154" t="s">
        <v>118</v>
      </c>
      <c r="B422" s="154"/>
      <c r="C422" s="154"/>
      <c r="D422" s="154"/>
      <c r="E422" s="154"/>
    </row>
    <row r="423" spans="1:5" ht="15">
      <c r="A423" s="154" t="s">
        <v>119</v>
      </c>
      <c r="B423" s="154"/>
      <c r="C423" s="154"/>
      <c r="D423" s="154"/>
      <c r="E423" s="154"/>
    </row>
    <row r="424" spans="1:5" ht="15">
      <c r="A424" s="154" t="s">
        <v>120</v>
      </c>
      <c r="B424" s="154"/>
      <c r="C424" s="154"/>
      <c r="D424" s="154"/>
      <c r="E424" s="154"/>
    </row>
  </sheetData>
  <sheetProtection/>
  <mergeCells count="1">
    <mergeCell ref="A405:E405"/>
  </mergeCells>
  <dataValidations count="1">
    <dataValidation errorStyle="warning" type="list" allowBlank="1" sqref="C20:C118 C120:C401">
      <formula1>"m, m², m³, item, nr, t, pts, hrs, Excl, Incl"</formula1>
    </dataValidation>
  </dataValidations>
  <printOptions/>
  <pageMargins left="0.5905511811023623" right="0.5905511811023623" top="0.7480314960629921" bottom="0.7480314960629921" header="0.31496062992125984" footer="0.31496062992125984"/>
  <pageSetup horizontalDpi="600" verticalDpi="600" orientation="portrait" paperSize="9" r:id="rId2"/>
  <headerFoot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2:R61"/>
  <sheetViews>
    <sheetView zoomScalePageLayoutView="0" workbookViewId="0" topLeftCell="A4">
      <selection activeCell="H16" sqref="H16"/>
    </sheetView>
  </sheetViews>
  <sheetFormatPr defaultColWidth="10.28125" defaultRowHeight="15"/>
  <cols>
    <col min="1" max="1" width="15.421875" style="205" customWidth="1"/>
    <col min="2" max="2" width="54.57421875" style="205" customWidth="1"/>
    <col min="3" max="3" width="36.421875" style="205" customWidth="1"/>
    <col min="4" max="4" width="20.28125" style="205" customWidth="1"/>
    <col min="5" max="5" width="22.28125" style="205" customWidth="1"/>
    <col min="6" max="6" width="2.28125" style="205" customWidth="1"/>
    <col min="7" max="7" width="10.28125" style="206" customWidth="1"/>
    <col min="8" max="16384" width="10.28125" style="205" customWidth="1"/>
  </cols>
  <sheetData>
    <row r="1" ht="13.5" thickBot="1"/>
    <row r="2" spans="1:2" ht="13.5" thickBot="1">
      <c r="A2" s="362" t="str">
        <f>'Cover Page'!A15</f>
        <v>Highways Improvement for Urban Environment - Dublin</v>
      </c>
      <c r="B2" s="363"/>
    </row>
    <row r="3" spans="1:2" ht="13.5" thickBot="1">
      <c r="A3" s="364" t="str">
        <f>'Cover Page'!A10</f>
        <v>Cost Report No_01</v>
      </c>
      <c r="B3" s="365"/>
    </row>
    <row r="4" ht="13.5" thickBot="1"/>
    <row r="5" spans="7:17" ht="32.25" customHeight="1" thickBot="1">
      <c r="G5" s="190" t="s">
        <v>160</v>
      </c>
      <c r="I5" s="456" t="s">
        <v>161</v>
      </c>
      <c r="J5" s="457"/>
      <c r="K5" s="457"/>
      <c r="L5" s="457"/>
      <c r="M5" s="457"/>
      <c r="N5" s="458"/>
      <c r="O5" s="364" t="s">
        <v>162</v>
      </c>
      <c r="P5" s="380"/>
      <c r="Q5" s="365"/>
    </row>
    <row r="6" spans="1:5" ht="24" customHeight="1" thickBot="1">
      <c r="A6" s="459" t="s">
        <v>174</v>
      </c>
      <c r="B6" s="460"/>
      <c r="C6" s="460"/>
      <c r="D6" s="460"/>
      <c r="E6" s="461"/>
    </row>
    <row r="7" spans="1:5" ht="24" customHeight="1">
      <c r="A7" s="207"/>
      <c r="B7" s="208"/>
      <c r="C7" s="208"/>
      <c r="D7" s="208"/>
      <c r="E7" s="209"/>
    </row>
    <row r="8" spans="1:18" ht="24" customHeight="1">
      <c r="A8" s="242" t="s">
        <v>136</v>
      </c>
      <c r="B8" s="462" t="str">
        <f>'Cover Page'!A15</f>
        <v>Highways Improvement for Urban Environment - Dublin</v>
      </c>
      <c r="C8" s="462"/>
      <c r="D8" s="462"/>
      <c r="E8" s="463"/>
      <c r="G8" s="464" t="s">
        <v>295</v>
      </c>
      <c r="H8" s="465"/>
      <c r="I8" s="465"/>
      <c r="J8" s="465"/>
      <c r="K8" s="465"/>
      <c r="L8" s="465"/>
      <c r="M8" s="465"/>
      <c r="N8" s="465"/>
      <c r="O8" s="465"/>
      <c r="P8" s="465"/>
      <c r="Q8" s="465"/>
      <c r="R8" s="465"/>
    </row>
    <row r="9" spans="1:18" ht="24" customHeight="1">
      <c r="A9" s="242" t="s">
        <v>175</v>
      </c>
      <c r="B9" s="462" t="str">
        <f>'Cover Page'!A10</f>
        <v>Cost Report No_01</v>
      </c>
      <c r="C9" s="462"/>
      <c r="D9" s="462"/>
      <c r="E9" s="463"/>
      <c r="G9" s="464" t="s">
        <v>295</v>
      </c>
      <c r="H9" s="465"/>
      <c r="I9" s="465"/>
      <c r="J9" s="465"/>
      <c r="K9" s="465"/>
      <c r="L9" s="465"/>
      <c r="M9" s="465"/>
      <c r="N9" s="465"/>
      <c r="O9" s="465"/>
      <c r="P9" s="465"/>
      <c r="Q9" s="465"/>
      <c r="R9" s="465"/>
    </row>
    <row r="10" spans="1:18" ht="24" customHeight="1">
      <c r="A10" s="242" t="s">
        <v>177</v>
      </c>
      <c r="B10" s="466">
        <f>SUM('Cover Page'!A22:M22)</f>
        <v>45142</v>
      </c>
      <c r="C10" s="462"/>
      <c r="D10" s="462"/>
      <c r="E10" s="463"/>
      <c r="G10" s="464" t="s">
        <v>295</v>
      </c>
      <c r="H10" s="465"/>
      <c r="I10" s="465"/>
      <c r="J10" s="465"/>
      <c r="K10" s="465"/>
      <c r="L10" s="465"/>
      <c r="M10" s="465"/>
      <c r="N10" s="465"/>
      <c r="O10" s="465"/>
      <c r="P10" s="465"/>
      <c r="Q10" s="465"/>
      <c r="R10" s="465"/>
    </row>
    <row r="11" spans="1:5" ht="24" customHeight="1">
      <c r="A11" s="210"/>
      <c r="B11" s="211"/>
      <c r="C11" s="211"/>
      <c r="D11" s="211"/>
      <c r="E11" s="212"/>
    </row>
    <row r="12" spans="1:5" ht="24" customHeight="1">
      <c r="A12" s="210"/>
      <c r="B12" s="256" t="s">
        <v>301</v>
      </c>
      <c r="C12" s="211"/>
      <c r="D12" s="211"/>
      <c r="E12" s="212"/>
    </row>
    <row r="13" spans="1:5" ht="21" customHeight="1">
      <c r="A13" s="210"/>
      <c r="B13" s="256"/>
      <c r="C13" s="211"/>
      <c r="D13" s="211"/>
      <c r="E13" s="212"/>
    </row>
    <row r="14" spans="1:5" ht="24" customHeight="1">
      <c r="A14" s="210"/>
      <c r="B14" s="256" t="s">
        <v>302</v>
      </c>
      <c r="C14" s="211"/>
      <c r="D14" s="211"/>
      <c r="E14" s="212"/>
    </row>
    <row r="15" spans="1:5" ht="21" customHeight="1">
      <c r="A15" s="210"/>
      <c r="B15" s="256"/>
      <c r="C15" s="211"/>
      <c r="D15" s="211"/>
      <c r="E15" s="212"/>
    </row>
    <row r="16" spans="1:5" ht="24" customHeight="1">
      <c r="A16" s="210"/>
      <c r="B16" s="256" t="s">
        <v>303</v>
      </c>
      <c r="C16" s="211"/>
      <c r="D16" s="211"/>
      <c r="E16" s="212"/>
    </row>
    <row r="17" spans="1:5" ht="21" customHeight="1">
      <c r="A17" s="210"/>
      <c r="B17" s="256"/>
      <c r="C17" s="211"/>
      <c r="D17" s="211"/>
      <c r="E17" s="212"/>
    </row>
    <row r="18" spans="1:5" ht="24" customHeight="1">
      <c r="A18" s="210"/>
      <c r="B18" s="256" t="s">
        <v>304</v>
      </c>
      <c r="C18" s="211"/>
      <c r="D18" s="211"/>
      <c r="E18" s="212"/>
    </row>
    <row r="19" spans="1:5" ht="21" customHeight="1">
      <c r="A19" s="210"/>
      <c r="B19" s="256"/>
      <c r="C19" s="211"/>
      <c r="D19" s="211"/>
      <c r="E19" s="212"/>
    </row>
    <row r="20" spans="1:5" ht="24" customHeight="1">
      <c r="A20" s="210"/>
      <c r="B20" s="256" t="s">
        <v>305</v>
      </c>
      <c r="C20" s="211"/>
      <c r="D20" s="211"/>
      <c r="E20" s="212"/>
    </row>
    <row r="21" spans="1:5" ht="21" customHeight="1">
      <c r="A21" s="210"/>
      <c r="B21" s="256"/>
      <c r="C21" s="211"/>
      <c r="D21" s="211"/>
      <c r="E21" s="212"/>
    </row>
    <row r="22" spans="1:5" ht="30.75" customHeight="1">
      <c r="A22" s="213">
        <v>1</v>
      </c>
      <c r="B22" s="256" t="s">
        <v>306</v>
      </c>
      <c r="C22" s="211"/>
      <c r="D22" s="215"/>
      <c r="E22" s="216"/>
    </row>
    <row r="23" spans="1:5" ht="21" customHeight="1">
      <c r="A23" s="213"/>
      <c r="B23" s="158"/>
      <c r="C23" s="211"/>
      <c r="D23" s="215"/>
      <c r="E23" s="216"/>
    </row>
    <row r="24" spans="1:5" ht="30.75" customHeight="1">
      <c r="A24" s="213"/>
      <c r="B24" s="256" t="s">
        <v>329</v>
      </c>
      <c r="C24" s="211"/>
      <c r="D24" s="215"/>
      <c r="E24" s="216"/>
    </row>
    <row r="25" spans="1:5" ht="21" customHeight="1">
      <c r="A25" s="213"/>
      <c r="B25" s="158"/>
      <c r="C25" s="211"/>
      <c r="D25" s="215"/>
      <c r="E25" s="216"/>
    </row>
    <row r="26" spans="1:5" ht="30.75" customHeight="1">
      <c r="A26" s="213"/>
      <c r="B26" s="256" t="s">
        <v>322</v>
      </c>
      <c r="C26" s="211"/>
      <c r="D26" s="215"/>
      <c r="E26" s="216"/>
    </row>
    <row r="27" spans="1:5" ht="30.75" customHeight="1">
      <c r="A27" s="213"/>
      <c r="B27" s="158"/>
      <c r="C27" s="211"/>
      <c r="D27" s="215"/>
      <c r="E27" s="216"/>
    </row>
    <row r="28" spans="1:5" ht="30.75" customHeight="1">
      <c r="A28" s="213">
        <v>3</v>
      </c>
      <c r="B28" s="214" t="s">
        <v>178</v>
      </c>
      <c r="C28" s="211"/>
      <c r="D28" s="217"/>
      <c r="E28" s="218"/>
    </row>
    <row r="29" spans="1:5" ht="30.75" customHeight="1">
      <c r="A29" s="213">
        <v>6</v>
      </c>
      <c r="B29" s="214" t="s">
        <v>179</v>
      </c>
      <c r="C29" s="211"/>
      <c r="D29" s="215"/>
      <c r="E29" s="216"/>
    </row>
    <row r="30" spans="1:5" ht="30.75" customHeight="1">
      <c r="A30" s="213">
        <v>7</v>
      </c>
      <c r="B30" s="214" t="s">
        <v>180</v>
      </c>
      <c r="C30" s="211"/>
      <c r="D30" s="215"/>
      <c r="E30" s="216"/>
    </row>
    <row r="31" spans="1:5" ht="30.75" customHeight="1">
      <c r="A31" s="213">
        <v>8</v>
      </c>
      <c r="B31" s="214" t="s">
        <v>181</v>
      </c>
      <c r="C31" s="219"/>
      <c r="D31" s="219"/>
      <c r="E31" s="220"/>
    </row>
    <row r="32" spans="1:5" ht="30.75" customHeight="1">
      <c r="A32" s="213">
        <v>9</v>
      </c>
      <c r="B32" s="214" t="s">
        <v>182</v>
      </c>
      <c r="C32" s="219"/>
      <c r="D32" s="219"/>
      <c r="E32" s="220"/>
    </row>
    <row r="33" spans="1:5" ht="30.75" customHeight="1">
      <c r="A33" s="213">
        <v>10</v>
      </c>
      <c r="B33" s="214" t="s">
        <v>183</v>
      </c>
      <c r="C33" s="211"/>
      <c r="D33" s="211"/>
      <c r="E33" s="212"/>
    </row>
    <row r="34" spans="1:5" ht="30.75" customHeight="1">
      <c r="A34" s="210"/>
      <c r="B34" s="211"/>
      <c r="C34" s="211"/>
      <c r="D34" s="219"/>
      <c r="E34" s="220"/>
    </row>
    <row r="35" spans="1:5" ht="30.75" customHeight="1">
      <c r="A35" s="210"/>
      <c r="B35" s="211"/>
      <c r="C35" s="211"/>
      <c r="D35" s="219"/>
      <c r="E35" s="220"/>
    </row>
    <row r="36" spans="1:5" ht="30.75" customHeight="1">
      <c r="A36" s="210"/>
      <c r="B36" s="211"/>
      <c r="C36" s="211"/>
      <c r="D36" s="219"/>
      <c r="E36" s="220"/>
    </row>
    <row r="37" spans="1:5" ht="30.75" customHeight="1">
      <c r="A37" s="210"/>
      <c r="B37" s="211"/>
      <c r="C37" s="211"/>
      <c r="D37" s="219"/>
      <c r="E37" s="220"/>
    </row>
    <row r="38" spans="1:5" ht="30.75" customHeight="1">
      <c r="A38" s="210"/>
      <c r="B38" s="211"/>
      <c r="C38" s="211"/>
      <c r="D38" s="219"/>
      <c r="E38" s="220"/>
    </row>
    <row r="39" spans="1:5" ht="30.75" customHeight="1">
      <c r="A39" s="210"/>
      <c r="B39" s="211"/>
      <c r="C39" s="211"/>
      <c r="D39" s="219"/>
      <c r="E39" s="220"/>
    </row>
    <row r="40" spans="1:5" ht="30.75" customHeight="1">
      <c r="A40" s="210"/>
      <c r="B40" s="211"/>
      <c r="C40" s="211"/>
      <c r="D40" s="219"/>
      <c r="E40" s="220"/>
    </row>
    <row r="41" spans="1:5" ht="30.75" customHeight="1">
      <c r="A41" s="210"/>
      <c r="B41" s="211"/>
      <c r="C41" s="211"/>
      <c r="D41" s="219"/>
      <c r="E41" s="220"/>
    </row>
    <row r="42" spans="1:5" ht="30.75" customHeight="1">
      <c r="A42" s="210"/>
      <c r="B42" s="211"/>
      <c r="C42" s="211"/>
      <c r="D42" s="219"/>
      <c r="E42" s="220"/>
    </row>
    <row r="43" spans="1:5" ht="24" customHeight="1">
      <c r="A43" s="207"/>
      <c r="B43" s="208"/>
      <c r="C43" s="208"/>
      <c r="D43" s="221"/>
      <c r="E43" s="222"/>
    </row>
    <row r="44" spans="1:5" ht="24" customHeight="1">
      <c r="A44" s="207"/>
      <c r="B44" s="208"/>
      <c r="C44" s="208"/>
      <c r="D44" s="221"/>
      <c r="E44" s="222"/>
    </row>
    <row r="45" spans="1:5" ht="24" customHeight="1">
      <c r="A45" s="223"/>
      <c r="B45" s="224"/>
      <c r="C45" s="224"/>
      <c r="D45" s="224"/>
      <c r="E45" s="222"/>
    </row>
    <row r="46" spans="1:5" ht="24" customHeight="1">
      <c r="A46" s="225"/>
      <c r="B46" s="224"/>
      <c r="C46" s="221"/>
      <c r="D46" s="221"/>
      <c r="E46" s="222"/>
    </row>
    <row r="47" spans="1:5" ht="24" customHeight="1">
      <c r="A47" s="207"/>
      <c r="B47" s="208"/>
      <c r="C47" s="208"/>
      <c r="D47" s="208"/>
      <c r="E47" s="209"/>
    </row>
    <row r="48" spans="1:5" ht="24" customHeight="1">
      <c r="A48" s="207"/>
      <c r="B48" s="208"/>
      <c r="C48" s="208"/>
      <c r="D48" s="221"/>
      <c r="E48" s="222"/>
    </row>
    <row r="49" spans="1:5" ht="24" customHeight="1">
      <c r="A49" s="207"/>
      <c r="B49" s="208"/>
      <c r="C49" s="208"/>
      <c r="D49" s="221"/>
      <c r="E49" s="222"/>
    </row>
    <row r="50" spans="1:5" ht="24" customHeight="1">
      <c r="A50" s="238" t="s">
        <v>184</v>
      </c>
      <c r="B50" s="239" t="s">
        <v>185</v>
      </c>
      <c r="C50" s="240" t="s">
        <v>186</v>
      </c>
      <c r="D50" s="240" t="s">
        <v>187</v>
      </c>
      <c r="E50" s="241" t="s">
        <v>188</v>
      </c>
    </row>
    <row r="51" spans="1:7" ht="24" customHeight="1">
      <c r="A51" s="226"/>
      <c r="B51" s="227" t="s">
        <v>189</v>
      </c>
      <c r="C51" s="228" t="s">
        <v>190</v>
      </c>
      <c r="D51" s="228" t="s">
        <v>191</v>
      </c>
      <c r="E51" s="229">
        <f>SUM('Cover Page'!A22:M22)</f>
        <v>45142</v>
      </c>
      <c r="G51" s="206" t="s">
        <v>192</v>
      </c>
    </row>
    <row r="52" spans="1:5" ht="24" customHeight="1">
      <c r="A52" s="226"/>
      <c r="B52" s="227"/>
      <c r="C52" s="228"/>
      <c r="D52" s="228"/>
      <c r="E52" s="230"/>
    </row>
    <row r="53" spans="1:5" ht="9" customHeight="1" thickBot="1">
      <c r="A53" s="231"/>
      <c r="B53" s="232"/>
      <c r="C53" s="232"/>
      <c r="D53" s="232"/>
      <c r="E53" s="233"/>
    </row>
    <row r="54" ht="12" customHeight="1"/>
    <row r="55" ht="24" customHeight="1">
      <c r="D55" s="234"/>
    </row>
    <row r="56" ht="24" customHeight="1">
      <c r="D56" s="234"/>
    </row>
    <row r="57" ht="24" customHeight="1">
      <c r="D57" s="234"/>
    </row>
    <row r="58" ht="24" customHeight="1">
      <c r="D58" s="234"/>
    </row>
    <row r="59" ht="24" customHeight="1" hidden="1">
      <c r="A59" s="235" t="s">
        <v>193</v>
      </c>
    </row>
    <row r="60" ht="12" customHeight="1" hidden="1"/>
    <row r="61" spans="1:5" ht="24" customHeight="1" hidden="1">
      <c r="A61" s="236" t="s">
        <v>194</v>
      </c>
      <c r="B61" s="237"/>
      <c r="D61" s="236" t="s">
        <v>195</v>
      </c>
      <c r="E61" s="237">
        <v>1</v>
      </c>
    </row>
    <row r="62" ht="24" customHeight="1"/>
    <row r="63" ht="24" customHeight="1"/>
    <row r="64" ht="24" customHeight="1"/>
    <row r="65" ht="24" customHeight="1"/>
    <row r="66" ht="24" customHeight="1"/>
  </sheetData>
  <sheetProtection/>
  <mergeCells count="8">
    <mergeCell ref="I5:N5"/>
    <mergeCell ref="A6:E6"/>
    <mergeCell ref="B8:E8"/>
    <mergeCell ref="G9:R9"/>
    <mergeCell ref="B9:E9"/>
    <mergeCell ref="B10:E10"/>
    <mergeCell ref="G8:R8"/>
    <mergeCell ref="G10:R10"/>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zoomScalePageLayoutView="0" workbookViewId="0" topLeftCell="A1">
      <pane ySplit="10" topLeftCell="A23" activePane="bottomLeft" state="frozen"/>
      <selection pane="topLeft" activeCell="R12" sqref="R12"/>
      <selection pane="bottomLeft" activeCell="H8" sqref="H8"/>
    </sheetView>
  </sheetViews>
  <sheetFormatPr defaultColWidth="9.140625" defaultRowHeight="15"/>
  <cols>
    <col min="1" max="1" width="5.28125" style="0" customWidth="1"/>
    <col min="2" max="2" width="51.00390625" style="0" customWidth="1"/>
    <col min="3" max="4" width="19.00390625" style="244" customWidth="1"/>
    <col min="5" max="5" width="66.140625" style="0" customWidth="1"/>
    <col min="6" max="6" width="2.140625" style="0" customWidth="1"/>
  </cols>
  <sheetData>
    <row r="1" spans="7:19" ht="27" customHeight="1" thickBot="1">
      <c r="G1" s="470"/>
      <c r="H1" s="471"/>
      <c r="I1" s="471"/>
      <c r="J1" s="471"/>
      <c r="K1" s="471"/>
      <c r="L1" s="471"/>
      <c r="M1" s="471"/>
      <c r="N1" s="471"/>
      <c r="O1" s="471"/>
      <c r="P1" s="471"/>
      <c r="Q1" s="471"/>
      <c r="R1" s="471"/>
      <c r="S1" s="471"/>
    </row>
    <row r="2" ht="15.75" customHeight="1" thickBot="1">
      <c r="B2" s="291" t="str">
        <f>'Cover Page'!A15</f>
        <v>Highways Improvement for Urban Environment - Dublin</v>
      </c>
    </row>
    <row r="3" ht="15.75" thickBot="1">
      <c r="B3" s="430" t="str">
        <f>'Cover Page'!A10</f>
        <v>Cost Report No_01</v>
      </c>
    </row>
    <row r="4" ht="15"/>
    <row r="5" ht="15.75" thickBot="1"/>
    <row r="6" spans="7:13" ht="16.5" thickBot="1">
      <c r="G6" s="190" t="s">
        <v>160</v>
      </c>
      <c r="J6" s="467" t="s">
        <v>162</v>
      </c>
      <c r="K6" s="468"/>
      <c r="L6" s="468"/>
      <c r="M6" s="469"/>
    </row>
    <row r="7" spans="1:5" s="205" customFormat="1" ht="24" customHeight="1" thickBot="1">
      <c r="A7" s="480" t="s">
        <v>299</v>
      </c>
      <c r="B7" s="481"/>
      <c r="C7" s="481"/>
      <c r="D7" s="481"/>
      <c r="E7" s="482"/>
    </row>
    <row r="8" ht="15.75" thickBot="1"/>
    <row r="9" spans="1:5" ht="15">
      <c r="A9" s="245"/>
      <c r="B9" s="263"/>
      <c r="C9" s="261" t="s">
        <v>198</v>
      </c>
      <c r="D9" s="261" t="s">
        <v>200</v>
      </c>
      <c r="E9" s="262"/>
    </row>
    <row r="10" spans="1:5" s="243" customFormat="1" ht="15.75" thickBot="1">
      <c r="A10" s="355" t="s">
        <v>199</v>
      </c>
      <c r="B10" s="356" t="s">
        <v>10</v>
      </c>
      <c r="C10" s="357" t="s">
        <v>207</v>
      </c>
      <c r="D10" s="357" t="s">
        <v>310</v>
      </c>
      <c r="E10" s="358" t="s">
        <v>134</v>
      </c>
    </row>
    <row r="11" spans="1:5" ht="15">
      <c r="A11" s="159"/>
      <c r="B11" s="260"/>
      <c r="C11" s="251"/>
      <c r="D11" s="251"/>
      <c r="E11" s="255"/>
    </row>
    <row r="12" spans="1:5" ht="15">
      <c r="A12" s="273">
        <v>1</v>
      </c>
      <c r="B12" s="247" t="s">
        <v>202</v>
      </c>
      <c r="C12" s="246" t="s">
        <v>206</v>
      </c>
      <c r="D12" s="252" t="s">
        <v>206</v>
      </c>
      <c r="E12" s="274"/>
    </row>
    <row r="13" spans="1:15" ht="15">
      <c r="A13" s="275">
        <v>1.1</v>
      </c>
      <c r="B13" s="249" t="s">
        <v>201</v>
      </c>
      <c r="C13" s="250">
        <v>35989709.38</v>
      </c>
      <c r="D13" s="266">
        <v>35989709.38</v>
      </c>
      <c r="E13" s="276"/>
      <c r="G13" s="472" t="s">
        <v>298</v>
      </c>
      <c r="H13" s="473"/>
      <c r="I13" s="473"/>
      <c r="J13" s="473"/>
      <c r="K13" s="473"/>
      <c r="L13" s="473"/>
      <c r="M13" s="473"/>
      <c r="N13" s="473"/>
      <c r="O13" s="473"/>
    </row>
    <row r="14" spans="1:15" ht="15">
      <c r="A14" s="277"/>
      <c r="B14" s="160"/>
      <c r="C14" s="251"/>
      <c r="D14" s="254"/>
      <c r="E14" s="278"/>
      <c r="G14" s="359"/>
      <c r="H14" s="359"/>
      <c r="I14" s="359"/>
      <c r="J14" s="359"/>
      <c r="K14" s="359"/>
      <c r="L14" s="359"/>
      <c r="M14" s="359"/>
      <c r="N14" s="359"/>
      <c r="O14" s="359"/>
    </row>
    <row r="15" spans="1:15" ht="15" customHeight="1">
      <c r="A15" s="277">
        <v>1.2</v>
      </c>
      <c r="B15" s="160" t="s">
        <v>311</v>
      </c>
      <c r="C15" s="251">
        <v>0</v>
      </c>
      <c r="D15" s="254">
        <f>'Clause 10.3'!I43</f>
        <v>99500</v>
      </c>
      <c r="E15" s="278"/>
      <c r="G15" s="472" t="s">
        <v>259</v>
      </c>
      <c r="H15" s="473"/>
      <c r="I15" s="473"/>
      <c r="J15" s="473"/>
      <c r="K15" s="473"/>
      <c r="L15" s="473"/>
      <c r="M15" s="473"/>
      <c r="N15" s="473"/>
      <c r="O15" s="473"/>
    </row>
    <row r="16" spans="1:15" ht="15">
      <c r="A16" s="277"/>
      <c r="B16" s="160"/>
      <c r="C16" s="251"/>
      <c r="D16" s="254"/>
      <c r="E16" s="278"/>
      <c r="G16" s="359"/>
      <c r="H16" s="359"/>
      <c r="I16" s="359"/>
      <c r="J16" s="359"/>
      <c r="K16" s="359"/>
      <c r="L16" s="359"/>
      <c r="M16" s="359"/>
      <c r="N16" s="359"/>
      <c r="O16" s="359"/>
    </row>
    <row r="17" spans="1:15" ht="15" customHeight="1">
      <c r="A17" s="277">
        <v>1.3</v>
      </c>
      <c r="B17" s="160" t="s">
        <v>312</v>
      </c>
      <c r="C17" s="251">
        <v>0</v>
      </c>
      <c r="D17" s="254">
        <f>'Clause 10.3'!I82</f>
        <v>7500</v>
      </c>
      <c r="E17" s="278"/>
      <c r="G17" s="472" t="s">
        <v>259</v>
      </c>
      <c r="H17" s="473"/>
      <c r="I17" s="473"/>
      <c r="J17" s="473"/>
      <c r="K17" s="473"/>
      <c r="L17" s="473"/>
      <c r="M17" s="473"/>
      <c r="N17" s="473"/>
      <c r="O17" s="473"/>
    </row>
    <row r="18" spans="1:15" ht="15">
      <c r="A18" s="277"/>
      <c r="B18" s="160"/>
      <c r="C18" s="251"/>
      <c r="D18" s="254"/>
      <c r="E18" s="278"/>
      <c r="G18" s="359"/>
      <c r="H18" s="359"/>
      <c r="I18" s="359"/>
      <c r="J18" s="359"/>
      <c r="K18" s="359"/>
      <c r="L18" s="359"/>
      <c r="M18" s="359"/>
      <c r="N18" s="359"/>
      <c r="O18" s="359"/>
    </row>
    <row r="19" spans="1:15" ht="15">
      <c r="A19" s="277">
        <v>1.4</v>
      </c>
      <c r="B19" s="160" t="s">
        <v>313</v>
      </c>
      <c r="C19" s="251">
        <v>0</v>
      </c>
      <c r="D19" s="254">
        <v>0</v>
      </c>
      <c r="E19" s="278"/>
      <c r="G19" s="472" t="s">
        <v>260</v>
      </c>
      <c r="H19" s="473"/>
      <c r="I19" s="473"/>
      <c r="J19" s="473"/>
      <c r="K19" s="473"/>
      <c r="L19" s="473"/>
      <c r="M19" s="473"/>
      <c r="N19" s="473"/>
      <c r="O19" s="473"/>
    </row>
    <row r="20" spans="1:15" ht="15">
      <c r="A20" s="277"/>
      <c r="B20" s="160"/>
      <c r="C20" s="251"/>
      <c r="D20" s="254"/>
      <c r="E20" s="278"/>
      <c r="G20" s="359"/>
      <c r="H20" s="359"/>
      <c r="I20" s="359"/>
      <c r="J20" s="359"/>
      <c r="K20" s="359"/>
      <c r="L20" s="359"/>
      <c r="M20" s="359"/>
      <c r="N20" s="359"/>
      <c r="O20" s="359"/>
    </row>
    <row r="21" spans="1:15" ht="15">
      <c r="A21" s="277">
        <v>1.5</v>
      </c>
      <c r="B21" s="160" t="s">
        <v>314</v>
      </c>
      <c r="C21" s="251">
        <v>0</v>
      </c>
      <c r="D21" s="405">
        <f>SUM('Clause 10.9'!I80)</f>
        <v>-5000</v>
      </c>
      <c r="E21" s="278"/>
      <c r="G21" s="472" t="s">
        <v>260</v>
      </c>
      <c r="H21" s="473"/>
      <c r="I21" s="473"/>
      <c r="J21" s="473"/>
      <c r="K21" s="473"/>
      <c r="L21" s="473"/>
      <c r="M21" s="473"/>
      <c r="N21" s="473"/>
      <c r="O21" s="473"/>
    </row>
    <row r="22" spans="1:15" ht="15">
      <c r="A22" s="277"/>
      <c r="B22" s="160"/>
      <c r="C22" s="251"/>
      <c r="D22" s="254"/>
      <c r="E22" s="278"/>
      <c r="G22" s="359"/>
      <c r="H22" s="359"/>
      <c r="I22" s="359"/>
      <c r="J22" s="359"/>
      <c r="K22" s="359"/>
      <c r="L22" s="359"/>
      <c r="M22" s="359"/>
      <c r="N22" s="359"/>
      <c r="O22" s="359"/>
    </row>
    <row r="23" spans="1:15" ht="15">
      <c r="A23" s="277">
        <v>1.6</v>
      </c>
      <c r="B23" s="160" t="s">
        <v>330</v>
      </c>
      <c r="C23" s="251">
        <v>0</v>
      </c>
      <c r="D23" s="254">
        <f>SUM('Potential Liabilitites'!C56:D58)</f>
        <v>130000</v>
      </c>
      <c r="E23" s="278"/>
      <c r="G23" s="472" t="s">
        <v>331</v>
      </c>
      <c r="H23" s="473"/>
      <c r="I23" s="473"/>
      <c r="J23" s="473"/>
      <c r="K23" s="473"/>
      <c r="L23" s="473"/>
      <c r="M23" s="473"/>
      <c r="N23" s="473"/>
      <c r="O23" s="473"/>
    </row>
    <row r="24" spans="1:15" ht="15">
      <c r="A24" s="277"/>
      <c r="B24" s="160"/>
      <c r="C24" s="251"/>
      <c r="D24" s="254"/>
      <c r="E24" s="278"/>
      <c r="G24" s="359"/>
      <c r="H24" s="359"/>
      <c r="I24" s="359"/>
      <c r="J24" s="359"/>
      <c r="K24" s="359"/>
      <c r="L24" s="359"/>
      <c r="M24" s="359"/>
      <c r="N24" s="359"/>
      <c r="O24" s="359"/>
    </row>
    <row r="25" spans="1:15" ht="15">
      <c r="A25" s="277">
        <v>1.7</v>
      </c>
      <c r="B25" s="160" t="s">
        <v>315</v>
      </c>
      <c r="C25" s="251">
        <v>0</v>
      </c>
      <c r="D25" s="254">
        <v>0</v>
      </c>
      <c r="E25" s="278" t="s">
        <v>316</v>
      </c>
      <c r="G25" s="359" t="s">
        <v>261</v>
      </c>
      <c r="H25" s="359"/>
      <c r="I25" s="359"/>
      <c r="J25" s="359"/>
      <c r="K25" s="359"/>
      <c r="L25" s="359"/>
      <c r="M25" s="359"/>
      <c r="N25" s="359"/>
      <c r="O25" s="359"/>
    </row>
    <row r="26" spans="1:5" ht="15">
      <c r="A26" s="279"/>
      <c r="B26" s="248" t="s">
        <v>138</v>
      </c>
      <c r="C26" s="265">
        <f>SUM(C13:C25)</f>
        <v>35989709.38</v>
      </c>
      <c r="D26" s="265">
        <f>SUM(D13:D25)</f>
        <v>36221709.38</v>
      </c>
      <c r="E26" s="280"/>
    </row>
    <row r="27" spans="1:5" s="257" customFormat="1" ht="17.25" customHeight="1">
      <c r="A27" s="281"/>
      <c r="B27" s="258"/>
      <c r="C27" s="259"/>
      <c r="D27" s="259"/>
      <c r="E27" s="282"/>
    </row>
    <row r="28" spans="1:5" ht="15">
      <c r="A28" s="283">
        <v>2</v>
      </c>
      <c r="B28" s="247" t="s">
        <v>203</v>
      </c>
      <c r="C28" s="252"/>
      <c r="D28" s="252"/>
      <c r="E28" s="274"/>
    </row>
    <row r="29" spans="1:15" ht="15">
      <c r="A29" s="275">
        <v>2.1</v>
      </c>
      <c r="B29" s="249" t="s">
        <v>205</v>
      </c>
      <c r="C29" s="250">
        <v>0</v>
      </c>
      <c r="D29" s="253">
        <v>0</v>
      </c>
      <c r="E29" s="276"/>
      <c r="G29" s="472" t="s">
        <v>262</v>
      </c>
      <c r="H29" s="473"/>
      <c r="I29" s="473"/>
      <c r="J29" s="473"/>
      <c r="K29" s="473"/>
      <c r="L29" s="473"/>
      <c r="M29" s="473"/>
      <c r="N29" s="473"/>
      <c r="O29" s="473"/>
    </row>
    <row r="30" spans="1:5" ht="15">
      <c r="A30" s="277"/>
      <c r="B30" s="160"/>
      <c r="C30" s="251"/>
      <c r="D30" s="254"/>
      <c r="E30" s="278"/>
    </row>
    <row r="31" spans="1:15" ht="15">
      <c r="A31" s="277">
        <v>2.2</v>
      </c>
      <c r="B31" s="160" t="s">
        <v>152</v>
      </c>
      <c r="C31" s="251">
        <v>1688137.92</v>
      </c>
      <c r="D31" s="254">
        <v>1688137.92</v>
      </c>
      <c r="E31" s="278"/>
      <c r="G31" s="472" t="s">
        <v>262</v>
      </c>
      <c r="H31" s="473"/>
      <c r="I31" s="473"/>
      <c r="J31" s="473"/>
      <c r="K31" s="473"/>
      <c r="L31" s="473"/>
      <c r="M31" s="473"/>
      <c r="N31" s="473"/>
      <c r="O31" s="473"/>
    </row>
    <row r="32" spans="1:5" ht="15">
      <c r="A32" s="277"/>
      <c r="B32" s="160"/>
      <c r="C32" s="251"/>
      <c r="D32" s="254"/>
      <c r="E32" s="278"/>
    </row>
    <row r="33" spans="1:15" ht="15" customHeight="1">
      <c r="A33" s="277">
        <v>2.3</v>
      </c>
      <c r="B33" s="160" t="s">
        <v>153</v>
      </c>
      <c r="C33" s="251">
        <v>722135.68</v>
      </c>
      <c r="D33" s="254">
        <v>722135.68</v>
      </c>
      <c r="E33" s="278"/>
      <c r="G33" s="472" t="s">
        <v>262</v>
      </c>
      <c r="H33" s="473"/>
      <c r="I33" s="473"/>
      <c r="J33" s="473"/>
      <c r="K33" s="473"/>
      <c r="L33" s="473"/>
      <c r="M33" s="473"/>
      <c r="N33" s="473"/>
      <c r="O33" s="473"/>
    </row>
    <row r="34" spans="1:5" ht="15">
      <c r="A34" s="277"/>
      <c r="B34" s="160"/>
      <c r="C34" s="251"/>
      <c r="D34" s="254"/>
      <c r="E34" s="278"/>
    </row>
    <row r="35" spans="1:15" ht="15" customHeight="1">
      <c r="A35" s="277">
        <v>2.4</v>
      </c>
      <c r="B35" s="160" t="s">
        <v>154</v>
      </c>
      <c r="C35" s="251">
        <v>280732.48</v>
      </c>
      <c r="D35" s="254">
        <v>280732.48</v>
      </c>
      <c r="E35" s="278"/>
      <c r="G35" s="472" t="s">
        <v>262</v>
      </c>
      <c r="H35" s="473"/>
      <c r="I35" s="473"/>
      <c r="J35" s="473"/>
      <c r="K35" s="473"/>
      <c r="L35" s="473"/>
      <c r="M35" s="473"/>
      <c r="N35" s="473"/>
      <c r="O35" s="473"/>
    </row>
    <row r="36" spans="1:5" ht="15">
      <c r="A36" s="277"/>
      <c r="B36" s="160"/>
      <c r="C36" s="251"/>
      <c r="D36" s="254"/>
      <c r="E36" s="278"/>
    </row>
    <row r="37" spans="1:15" ht="15" customHeight="1">
      <c r="A37" s="277">
        <v>2.5</v>
      </c>
      <c r="B37" s="160" t="s">
        <v>155</v>
      </c>
      <c r="C37" s="251">
        <v>542241.28</v>
      </c>
      <c r="D37" s="254">
        <v>542241.28</v>
      </c>
      <c r="E37" s="278"/>
      <c r="G37" s="472" t="s">
        <v>262</v>
      </c>
      <c r="H37" s="473"/>
      <c r="I37" s="473"/>
      <c r="J37" s="473"/>
      <c r="K37" s="473"/>
      <c r="L37" s="473"/>
      <c r="M37" s="473"/>
      <c r="N37" s="473"/>
      <c r="O37" s="473"/>
    </row>
    <row r="38" spans="1:5" ht="15">
      <c r="A38" s="277"/>
      <c r="B38" s="160"/>
      <c r="C38" s="251"/>
      <c r="D38" s="254"/>
      <c r="E38" s="278"/>
    </row>
    <row r="39" spans="1:15" ht="15" customHeight="1">
      <c r="A39" s="277">
        <v>2.6</v>
      </c>
      <c r="B39" s="160" t="s">
        <v>156</v>
      </c>
      <c r="C39" s="251">
        <v>2382751.81</v>
      </c>
      <c r="D39" s="254">
        <v>2382751.84</v>
      </c>
      <c r="E39" s="278"/>
      <c r="G39" s="472" t="s">
        <v>262</v>
      </c>
      <c r="H39" s="473"/>
      <c r="I39" s="473"/>
      <c r="J39" s="473"/>
      <c r="K39" s="473"/>
      <c r="L39" s="473"/>
      <c r="M39" s="473"/>
      <c r="N39" s="473"/>
      <c r="O39" s="473"/>
    </row>
    <row r="40" spans="1:5" ht="15">
      <c r="A40" s="277"/>
      <c r="B40" s="160"/>
      <c r="C40" s="251"/>
      <c r="D40" s="254"/>
      <c r="E40" s="278"/>
    </row>
    <row r="41" spans="1:15" ht="15" customHeight="1">
      <c r="A41" s="277">
        <v>2.7</v>
      </c>
      <c r="B41" s="160" t="s">
        <v>157</v>
      </c>
      <c r="C41" s="251">
        <v>290464.16</v>
      </c>
      <c r="D41" s="254">
        <v>290464.16</v>
      </c>
      <c r="E41" s="278"/>
      <c r="G41" s="472" t="s">
        <v>262</v>
      </c>
      <c r="H41" s="473"/>
      <c r="I41" s="473"/>
      <c r="J41" s="473"/>
      <c r="K41" s="473"/>
      <c r="L41" s="473"/>
      <c r="M41" s="473"/>
      <c r="N41" s="473"/>
      <c r="O41" s="473"/>
    </row>
    <row r="42" spans="1:5" ht="15">
      <c r="A42" s="286"/>
      <c r="B42" s="248" t="s">
        <v>204</v>
      </c>
      <c r="C42" s="285">
        <f>SUM(C29:C41)</f>
        <v>5906463.33</v>
      </c>
      <c r="D42" s="265">
        <f>SUM(D29:D41)</f>
        <v>5906463.36</v>
      </c>
      <c r="E42" s="280"/>
    </row>
    <row r="43" spans="1:5" s="257" customFormat="1" ht="17.25" customHeight="1">
      <c r="A43" s="281"/>
      <c r="B43" s="258"/>
      <c r="C43" s="259"/>
      <c r="D43" s="259"/>
      <c r="E43" s="282"/>
    </row>
    <row r="44" spans="1:15" ht="15">
      <c r="A44" s="283">
        <v>3</v>
      </c>
      <c r="B44" s="247" t="s">
        <v>209</v>
      </c>
      <c r="C44" s="252"/>
      <c r="D44" s="252"/>
      <c r="E44" s="274"/>
      <c r="G44" s="359"/>
      <c r="H44" s="359"/>
      <c r="I44" s="359"/>
      <c r="J44" s="359"/>
      <c r="K44" s="359"/>
      <c r="L44" s="359"/>
      <c r="M44" s="359"/>
      <c r="N44" s="359"/>
      <c r="O44" s="359"/>
    </row>
    <row r="45" spans="1:15" ht="15">
      <c r="A45" s="275">
        <v>3.1</v>
      </c>
      <c r="B45" s="249" t="s">
        <v>211</v>
      </c>
      <c r="C45" s="250">
        <v>175000</v>
      </c>
      <c r="D45" s="253">
        <v>175000</v>
      </c>
      <c r="E45" s="276"/>
      <c r="G45" s="359" t="s">
        <v>176</v>
      </c>
      <c r="H45" s="359"/>
      <c r="I45" s="359"/>
      <c r="J45" s="359"/>
      <c r="K45" s="359"/>
      <c r="L45" s="359"/>
      <c r="M45" s="359"/>
      <c r="N45" s="359"/>
      <c r="O45" s="359"/>
    </row>
    <row r="46" spans="1:15" ht="15">
      <c r="A46" s="286"/>
      <c r="B46" s="248" t="s">
        <v>210</v>
      </c>
      <c r="C46" s="285">
        <f>SUM(C45)</f>
        <v>175000</v>
      </c>
      <c r="D46" s="265">
        <f>SUM(D45)</f>
        <v>175000</v>
      </c>
      <c r="E46" s="280"/>
      <c r="G46" s="359"/>
      <c r="H46" s="359"/>
      <c r="I46" s="359"/>
      <c r="J46" s="359"/>
      <c r="K46" s="359"/>
      <c r="L46" s="359"/>
      <c r="M46" s="359"/>
      <c r="N46" s="359"/>
      <c r="O46" s="359"/>
    </row>
    <row r="47" spans="1:15" s="257" customFormat="1" ht="17.25" customHeight="1">
      <c r="A47" s="281"/>
      <c r="B47" s="258"/>
      <c r="C47" s="259"/>
      <c r="D47" s="259"/>
      <c r="E47" s="282"/>
      <c r="G47" s="361"/>
      <c r="H47" s="361"/>
      <c r="I47" s="361"/>
      <c r="J47" s="361"/>
      <c r="K47" s="361"/>
      <c r="L47" s="361"/>
      <c r="M47" s="361"/>
      <c r="N47" s="361"/>
      <c r="O47" s="361"/>
    </row>
    <row r="48" spans="1:15" ht="15">
      <c r="A48" s="283">
        <v>4</v>
      </c>
      <c r="B48" s="247" t="s">
        <v>212</v>
      </c>
      <c r="C48" s="252"/>
      <c r="D48" s="252"/>
      <c r="E48" s="274"/>
      <c r="G48" s="359"/>
      <c r="H48" s="359"/>
      <c r="I48" s="359"/>
      <c r="J48" s="359"/>
      <c r="K48" s="359"/>
      <c r="L48" s="359"/>
      <c r="M48" s="359"/>
      <c r="N48" s="359"/>
      <c r="O48" s="359"/>
    </row>
    <row r="49" spans="1:15" ht="15">
      <c r="A49" s="275">
        <v>4.1</v>
      </c>
      <c r="B49" s="249" t="s">
        <v>213</v>
      </c>
      <c r="C49" s="250">
        <v>2021301.53</v>
      </c>
      <c r="D49" s="266">
        <v>0</v>
      </c>
      <c r="E49" s="431" t="s">
        <v>349</v>
      </c>
      <c r="G49" s="472" t="s">
        <v>262</v>
      </c>
      <c r="H49" s="473"/>
      <c r="I49" s="473"/>
      <c r="J49" s="473"/>
      <c r="K49" s="473"/>
      <c r="L49" s="473"/>
      <c r="M49" s="473"/>
      <c r="N49" s="473"/>
      <c r="O49" s="473"/>
    </row>
    <row r="50" spans="1:15" ht="15">
      <c r="A50" s="277"/>
      <c r="B50" s="160"/>
      <c r="C50" s="251"/>
      <c r="D50" s="353"/>
      <c r="E50" s="278"/>
      <c r="G50" s="359"/>
      <c r="H50" s="359"/>
      <c r="I50" s="359"/>
      <c r="J50" s="359"/>
      <c r="K50" s="359"/>
      <c r="L50" s="359"/>
      <c r="M50" s="359"/>
      <c r="N50" s="359"/>
      <c r="O50" s="359"/>
    </row>
    <row r="51" spans="1:15" ht="15">
      <c r="A51" s="277">
        <v>4.2</v>
      </c>
      <c r="B51" s="160" t="s">
        <v>214</v>
      </c>
      <c r="C51" s="251">
        <v>9921435.15</v>
      </c>
      <c r="D51" s="353">
        <v>0</v>
      </c>
      <c r="E51" s="431" t="s">
        <v>349</v>
      </c>
      <c r="G51" s="472" t="s">
        <v>262</v>
      </c>
      <c r="H51" s="473"/>
      <c r="I51" s="473"/>
      <c r="J51" s="473"/>
      <c r="K51" s="473"/>
      <c r="L51" s="473"/>
      <c r="M51" s="473"/>
      <c r="N51" s="473"/>
      <c r="O51" s="473"/>
    </row>
    <row r="52" spans="1:15" ht="15">
      <c r="A52" s="277"/>
      <c r="B52" s="160"/>
      <c r="C52" s="251"/>
      <c r="D52" s="353"/>
      <c r="E52" s="278"/>
      <c r="G52" s="359"/>
      <c r="H52" s="359"/>
      <c r="I52" s="359"/>
      <c r="J52" s="359"/>
      <c r="K52" s="359"/>
      <c r="L52" s="359"/>
      <c r="M52" s="359"/>
      <c r="N52" s="359"/>
      <c r="O52" s="359"/>
    </row>
    <row r="53" spans="1:15" ht="15">
      <c r="A53" s="277">
        <v>4.3</v>
      </c>
      <c r="B53" s="160" t="s">
        <v>336</v>
      </c>
      <c r="C53" s="251">
        <v>5236876.72</v>
      </c>
      <c r="D53" s="353">
        <v>0</v>
      </c>
      <c r="E53" s="431" t="s">
        <v>349</v>
      </c>
      <c r="G53" s="472" t="s">
        <v>262</v>
      </c>
      <c r="H53" s="473"/>
      <c r="I53" s="473"/>
      <c r="J53" s="473"/>
      <c r="K53" s="473"/>
      <c r="L53" s="473"/>
      <c r="M53" s="473"/>
      <c r="N53" s="473"/>
      <c r="O53" s="473"/>
    </row>
    <row r="54" spans="1:15" ht="15">
      <c r="A54" s="277"/>
      <c r="B54" s="160"/>
      <c r="C54" s="251"/>
      <c r="D54" s="353"/>
      <c r="E54" s="278"/>
      <c r="G54" s="359"/>
      <c r="H54" s="359"/>
      <c r="I54" s="359"/>
      <c r="J54" s="359"/>
      <c r="K54" s="359"/>
      <c r="L54" s="359"/>
      <c r="M54" s="359"/>
      <c r="N54" s="359"/>
      <c r="O54" s="359"/>
    </row>
    <row r="55" spans="1:15" ht="15">
      <c r="A55" s="277">
        <v>4.4</v>
      </c>
      <c r="B55" s="160" t="s">
        <v>215</v>
      </c>
      <c r="C55" s="251">
        <v>523687.67</v>
      </c>
      <c r="D55" s="353">
        <f>C55</f>
        <v>523687.67</v>
      </c>
      <c r="E55" s="354" t="s">
        <v>257</v>
      </c>
      <c r="G55" s="472" t="s">
        <v>262</v>
      </c>
      <c r="H55" s="473"/>
      <c r="I55" s="473"/>
      <c r="J55" s="473"/>
      <c r="K55" s="473"/>
      <c r="L55" s="473"/>
      <c r="M55" s="473"/>
      <c r="N55" s="473"/>
      <c r="O55" s="473"/>
    </row>
    <row r="56" spans="1:5" ht="15.75" thickBot="1">
      <c r="A56" s="287"/>
      <c r="B56" s="284" t="s">
        <v>216</v>
      </c>
      <c r="C56" s="288">
        <f>SUM(C49:C55)</f>
        <v>17703301.07</v>
      </c>
      <c r="D56" s="289">
        <f>SUM(D49:D55)</f>
        <v>523687.67</v>
      </c>
      <c r="E56" s="290"/>
    </row>
    <row r="57" spans="3:5" ht="15">
      <c r="C57" s="267"/>
      <c r="D57" s="267"/>
      <c r="E57" s="268"/>
    </row>
    <row r="58" spans="3:5" ht="15.75" thickBot="1">
      <c r="C58" s="267"/>
      <c r="D58" s="267"/>
      <c r="E58" s="268"/>
    </row>
    <row r="59" spans="1:5" ht="15">
      <c r="A59" s="423"/>
      <c r="B59" s="424" t="s">
        <v>229</v>
      </c>
      <c r="C59" s="425" t="s">
        <v>256</v>
      </c>
      <c r="D59" s="425" t="s">
        <v>137</v>
      </c>
      <c r="E59" s="426"/>
    </row>
    <row r="60" spans="1:7" ht="15">
      <c r="A60" s="277">
        <v>1</v>
      </c>
      <c r="B60" s="160" t="s">
        <v>139</v>
      </c>
      <c r="C60" s="251">
        <f>C26</f>
        <v>35989709.38</v>
      </c>
      <c r="D60" s="254">
        <f>SUM(D26)</f>
        <v>36221709.38</v>
      </c>
      <c r="E60" s="278"/>
      <c r="G60" s="359" t="s">
        <v>263</v>
      </c>
    </row>
    <row r="61" spans="1:7" ht="15">
      <c r="A61" s="277">
        <v>2</v>
      </c>
      <c r="B61" s="160" t="s">
        <v>220</v>
      </c>
      <c r="C61" s="251">
        <f>C42</f>
        <v>5906463.33</v>
      </c>
      <c r="D61" s="254">
        <f>SUM(D42)</f>
        <v>5906463.36</v>
      </c>
      <c r="E61" s="278"/>
      <c r="G61" s="359" t="s">
        <v>263</v>
      </c>
    </row>
    <row r="62" spans="1:7" ht="15">
      <c r="A62" s="277">
        <v>3</v>
      </c>
      <c r="B62" s="160" t="s">
        <v>219</v>
      </c>
      <c r="C62" s="251">
        <f>C46</f>
        <v>175000</v>
      </c>
      <c r="D62" s="254">
        <f>SUM(D46)</f>
        <v>175000</v>
      </c>
      <c r="E62" s="278"/>
      <c r="G62" s="359" t="s">
        <v>263</v>
      </c>
    </row>
    <row r="63" spans="1:7" ht="15.75" thickBot="1">
      <c r="A63" s="277">
        <v>4</v>
      </c>
      <c r="B63" s="160" t="s">
        <v>218</v>
      </c>
      <c r="C63" s="251">
        <f>C56</f>
        <v>17703301.07</v>
      </c>
      <c r="D63" s="254">
        <f>SUM(D56)</f>
        <v>523687.67</v>
      </c>
      <c r="E63" s="278"/>
      <c r="G63" s="359" t="s">
        <v>263</v>
      </c>
    </row>
    <row r="64" spans="1:5" ht="15.75" thickBot="1">
      <c r="A64" s="269"/>
      <c r="B64" s="428" t="s">
        <v>217</v>
      </c>
      <c r="C64" s="270">
        <f>SUM(C60:C63)</f>
        <v>59774473.78</v>
      </c>
      <c r="D64" s="271">
        <f>SUM(D60:D63)</f>
        <v>42826860.410000004</v>
      </c>
      <c r="E64" s="272"/>
    </row>
    <row r="66" ht="15.75" thickBot="1"/>
    <row r="67" spans="1:5" ht="15">
      <c r="A67" s="478" t="s">
        <v>230</v>
      </c>
      <c r="B67" s="479"/>
      <c r="C67" s="479"/>
      <c r="D67" s="479"/>
      <c r="E67" s="427" t="s">
        <v>135</v>
      </c>
    </row>
    <row r="68" spans="1:7" ht="15">
      <c r="A68" s="323" t="s">
        <v>15</v>
      </c>
      <c r="B68" s="322" t="s">
        <v>337</v>
      </c>
      <c r="C68" s="474">
        <v>45111</v>
      </c>
      <c r="D68" s="475"/>
      <c r="E68" s="351"/>
      <c r="G68" s="359" t="s">
        <v>176</v>
      </c>
    </row>
    <row r="69" spans="1:7" ht="15">
      <c r="A69" s="323" t="s">
        <v>17</v>
      </c>
      <c r="B69" s="322" t="s">
        <v>338</v>
      </c>
      <c r="C69" s="474">
        <v>45163</v>
      </c>
      <c r="D69" s="475"/>
      <c r="E69" s="351"/>
      <c r="G69" s="359" t="s">
        <v>176</v>
      </c>
    </row>
    <row r="70" spans="1:7" ht="15">
      <c r="A70" s="323" t="s">
        <v>19</v>
      </c>
      <c r="B70" s="322" t="s">
        <v>233</v>
      </c>
      <c r="C70" s="474">
        <v>45863</v>
      </c>
      <c r="D70" s="475"/>
      <c r="E70" s="351"/>
      <c r="G70" s="359" t="s">
        <v>176</v>
      </c>
    </row>
    <row r="71" spans="1:7" ht="15" customHeight="1">
      <c r="A71" s="323" t="s">
        <v>21</v>
      </c>
      <c r="B71" s="322" t="s">
        <v>231</v>
      </c>
      <c r="C71" s="474" t="s">
        <v>254</v>
      </c>
      <c r="D71" s="475"/>
      <c r="E71" s="351" t="s">
        <v>309</v>
      </c>
      <c r="G71" s="359" t="s">
        <v>176</v>
      </c>
    </row>
    <row r="72" spans="1:7" ht="15.75" thickBot="1">
      <c r="A72" s="324" t="s">
        <v>28</v>
      </c>
      <c r="B72" s="325" t="s">
        <v>232</v>
      </c>
      <c r="C72" s="476">
        <v>45870</v>
      </c>
      <c r="D72" s="477"/>
      <c r="E72" s="352"/>
      <c r="G72" s="359" t="s">
        <v>176</v>
      </c>
    </row>
  </sheetData>
  <sheetProtection/>
  <mergeCells count="26">
    <mergeCell ref="C68:D68"/>
    <mergeCell ref="A7:E7"/>
    <mergeCell ref="G39:O39"/>
    <mergeCell ref="G41:O41"/>
    <mergeCell ref="G49:O49"/>
    <mergeCell ref="G51:O51"/>
    <mergeCell ref="G53:O53"/>
    <mergeCell ref="G23:O23"/>
    <mergeCell ref="G55:O55"/>
    <mergeCell ref="G29:O29"/>
    <mergeCell ref="C69:D69"/>
    <mergeCell ref="C71:D71"/>
    <mergeCell ref="C72:D72"/>
    <mergeCell ref="C70:D70"/>
    <mergeCell ref="A67:D67"/>
    <mergeCell ref="G21:O21"/>
    <mergeCell ref="G31:O31"/>
    <mergeCell ref="G33:O33"/>
    <mergeCell ref="G35:O35"/>
    <mergeCell ref="G37:O37"/>
    <mergeCell ref="J6:M6"/>
    <mergeCell ref="G1:S1"/>
    <mergeCell ref="G13:O13"/>
    <mergeCell ref="G15:O15"/>
    <mergeCell ref="G17:O17"/>
    <mergeCell ref="G19:O19"/>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F44"/>
  <sheetViews>
    <sheetView zoomScalePageLayoutView="0" workbookViewId="0" topLeftCell="D4">
      <selection activeCell="U15" sqref="U15"/>
    </sheetView>
  </sheetViews>
  <sheetFormatPr defaultColWidth="9.140625" defaultRowHeight="15"/>
  <cols>
    <col min="1" max="1" width="2.7109375" style="163" customWidth="1"/>
    <col min="2" max="2" width="5.421875" style="163" customWidth="1"/>
    <col min="3" max="3" width="19.57421875" style="163" customWidth="1"/>
    <col min="4" max="4" width="9.140625" style="163" customWidth="1"/>
    <col min="5" max="5" width="18.421875" style="163" customWidth="1"/>
    <col min="6" max="6" width="9.00390625" style="163" customWidth="1"/>
    <col min="7" max="7" width="2.57421875" style="163" customWidth="1"/>
    <col min="8" max="8" width="7.7109375" style="163" customWidth="1"/>
    <col min="9" max="9" width="18.57421875" style="163" customWidth="1"/>
    <col min="10" max="10" width="13.00390625" style="299" customWidth="1"/>
    <col min="11" max="12" width="18.57421875" style="299" customWidth="1"/>
    <col min="13" max="13" width="1.7109375" style="163" customWidth="1"/>
    <col min="14" max="14" width="18.57421875" style="163" customWidth="1"/>
    <col min="15" max="15" width="13.00390625" style="163" customWidth="1"/>
    <col min="16" max="16" width="18.57421875" style="163" customWidth="1"/>
    <col min="17" max="17" width="21.421875" style="163" customWidth="1"/>
    <col min="18" max="18" width="2.57421875" style="163" customWidth="1"/>
    <col min="19" max="19" width="2.28125" style="163" customWidth="1"/>
    <col min="20" max="16384" width="9.140625" style="163" customWidth="1"/>
  </cols>
  <sheetData>
    <row r="1" ht="13.5" thickBot="1"/>
    <row r="2" spans="1:32" ht="24.75" customHeight="1" thickBot="1">
      <c r="A2" s="510" t="s">
        <v>300</v>
      </c>
      <c r="B2" s="510"/>
      <c r="C2" s="510"/>
      <c r="D2" s="510"/>
      <c r="E2" s="510"/>
      <c r="F2" s="510"/>
      <c r="G2" s="510"/>
      <c r="H2" s="510"/>
      <c r="I2" s="510"/>
      <c r="J2" s="510"/>
      <c r="K2" s="510"/>
      <c r="L2" s="510"/>
      <c r="M2" s="510"/>
      <c r="N2" s="510"/>
      <c r="O2" s="510"/>
      <c r="P2" s="510"/>
      <c r="Q2" s="510"/>
      <c r="R2" s="510"/>
      <c r="T2" s="498" t="s">
        <v>258</v>
      </c>
      <c r="U2" s="499"/>
      <c r="V2" s="499"/>
      <c r="W2" s="499"/>
      <c r="X2" s="499"/>
      <c r="Y2" s="499"/>
      <c r="Z2" s="499"/>
      <c r="AA2" s="499"/>
      <c r="AB2" s="499"/>
      <c r="AC2" s="499"/>
      <c r="AD2" s="499"/>
      <c r="AE2" s="499"/>
      <c r="AF2" s="500"/>
    </row>
    <row r="3" spans="1:18" ht="15" customHeight="1">
      <c r="A3" s="510"/>
      <c r="B3" s="510"/>
      <c r="C3" s="510"/>
      <c r="D3" s="510"/>
      <c r="E3" s="510"/>
      <c r="F3" s="510"/>
      <c r="G3" s="510"/>
      <c r="H3" s="510"/>
      <c r="I3" s="510"/>
      <c r="J3" s="510"/>
      <c r="K3" s="510"/>
      <c r="L3" s="510"/>
      <c r="M3" s="510"/>
      <c r="N3" s="510"/>
      <c r="O3" s="510"/>
      <c r="P3" s="510"/>
      <c r="Q3" s="510"/>
      <c r="R3" s="510"/>
    </row>
    <row r="4" spans="1:18" ht="15" customHeight="1">
      <c r="A4" s="510"/>
      <c r="B4" s="510"/>
      <c r="C4" s="510"/>
      <c r="D4" s="510"/>
      <c r="E4" s="510"/>
      <c r="F4" s="510"/>
      <c r="G4" s="510"/>
      <c r="H4" s="510"/>
      <c r="I4" s="510"/>
      <c r="J4" s="510"/>
      <c r="K4" s="510"/>
      <c r="L4" s="510"/>
      <c r="M4" s="510"/>
      <c r="N4" s="510"/>
      <c r="O4" s="510"/>
      <c r="P4" s="510"/>
      <c r="Q4" s="510"/>
      <c r="R4" s="510"/>
    </row>
    <row r="5" spans="1:18" ht="15" customHeight="1">
      <c r="A5" s="510"/>
      <c r="B5" s="510"/>
      <c r="C5" s="510"/>
      <c r="D5" s="510"/>
      <c r="E5" s="510"/>
      <c r="F5" s="510"/>
      <c r="G5" s="510"/>
      <c r="H5" s="510"/>
      <c r="I5" s="510"/>
      <c r="J5" s="510"/>
      <c r="K5" s="510"/>
      <c r="L5" s="510"/>
      <c r="M5" s="510"/>
      <c r="N5" s="510"/>
      <c r="O5" s="510"/>
      <c r="P5" s="510"/>
      <c r="Q5" s="510"/>
      <c r="R5" s="510"/>
    </row>
    <row r="6" spans="1:18" ht="6" customHeight="1" thickBot="1">
      <c r="A6" s="510"/>
      <c r="B6" s="510"/>
      <c r="C6" s="510"/>
      <c r="D6" s="510"/>
      <c r="E6" s="510"/>
      <c r="F6" s="510"/>
      <c r="G6" s="510"/>
      <c r="H6" s="510"/>
      <c r="I6" s="510"/>
      <c r="J6" s="510"/>
      <c r="K6" s="510"/>
      <c r="L6" s="510"/>
      <c r="M6" s="510"/>
      <c r="N6" s="510"/>
      <c r="O6" s="510"/>
      <c r="P6" s="510"/>
      <c r="Q6" s="510"/>
      <c r="R6" s="510"/>
    </row>
    <row r="7" spans="1:26" ht="45.75" customHeight="1" thickBot="1">
      <c r="A7" s="511" t="s">
        <v>141</v>
      </c>
      <c r="B7" s="511"/>
      <c r="C7" s="511"/>
      <c r="D7" s="511"/>
      <c r="E7" s="511"/>
      <c r="F7" s="511"/>
      <c r="G7" s="511"/>
      <c r="H7" s="511"/>
      <c r="I7" s="511"/>
      <c r="J7" s="511"/>
      <c r="K7" s="511"/>
      <c r="L7" s="511"/>
      <c r="M7" s="511"/>
      <c r="N7" s="511"/>
      <c r="O7" s="511"/>
      <c r="P7" s="511"/>
      <c r="Q7" s="511"/>
      <c r="R7" s="511"/>
      <c r="T7" s="190" t="s">
        <v>160</v>
      </c>
      <c r="U7"/>
      <c r="V7"/>
      <c r="W7" s="467" t="s">
        <v>162</v>
      </c>
      <c r="X7" s="468"/>
      <c r="Y7" s="468"/>
      <c r="Z7" s="469"/>
    </row>
    <row r="8" spans="1:18" ht="15" customHeight="1">
      <c r="A8" s="524" t="s">
        <v>142</v>
      </c>
      <c r="B8" s="525"/>
      <c r="C8" s="525"/>
      <c r="D8" s="526" t="str">
        <f>'Cover Page'!A15</f>
        <v>Highways Improvement for Urban Environment - Dublin</v>
      </c>
      <c r="E8" s="527"/>
      <c r="F8" s="527"/>
      <c r="G8" s="527"/>
      <c r="H8" s="527"/>
      <c r="I8" s="527"/>
      <c r="J8" s="527"/>
      <c r="K8" s="527"/>
      <c r="L8" s="527"/>
      <c r="M8" s="527"/>
      <c r="N8" s="527"/>
      <c r="O8" s="527"/>
      <c r="P8" s="527"/>
      <c r="Q8" s="527"/>
      <c r="R8" s="528"/>
    </row>
    <row r="9" spans="1:18" ht="6.75" customHeight="1">
      <c r="A9" s="507"/>
      <c r="B9" s="508"/>
      <c r="C9" s="508"/>
      <c r="D9" s="508"/>
      <c r="E9" s="508"/>
      <c r="F9" s="508"/>
      <c r="G9" s="508"/>
      <c r="H9" s="508"/>
      <c r="I9" s="508"/>
      <c r="J9" s="508"/>
      <c r="K9" s="508"/>
      <c r="L9" s="508"/>
      <c r="M9" s="508"/>
      <c r="N9" s="508"/>
      <c r="O9" s="508"/>
      <c r="P9" s="508"/>
      <c r="Q9" s="508"/>
      <c r="R9" s="509"/>
    </row>
    <row r="10" spans="1:24" ht="15" customHeight="1">
      <c r="A10" s="501" t="s">
        <v>197</v>
      </c>
      <c r="B10" s="502"/>
      <c r="C10" s="502"/>
      <c r="D10" s="503" t="str">
        <f>'Cover Page'!A10</f>
        <v>Cost Report No_01</v>
      </c>
      <c r="E10" s="504"/>
      <c r="F10" s="517" t="s">
        <v>143</v>
      </c>
      <c r="G10" s="518"/>
      <c r="H10" s="518"/>
      <c r="I10" s="518"/>
      <c r="J10" s="518"/>
      <c r="K10" s="518"/>
      <c r="L10" s="518"/>
      <c r="M10" s="518"/>
      <c r="N10" s="518"/>
      <c r="O10" s="519"/>
      <c r="P10" s="520"/>
      <c r="Q10" s="505" t="s">
        <v>307</v>
      </c>
      <c r="R10" s="506"/>
      <c r="T10" s="472" t="s">
        <v>283</v>
      </c>
      <c r="U10" s="512"/>
      <c r="V10" s="512"/>
      <c r="W10" s="512"/>
      <c r="X10" s="512"/>
    </row>
    <row r="11" spans="1:23" ht="6.75" customHeight="1">
      <c r="A11" s="507"/>
      <c r="B11" s="508"/>
      <c r="C11" s="508"/>
      <c r="D11" s="508"/>
      <c r="E11" s="508"/>
      <c r="F11" s="508"/>
      <c r="G11" s="508"/>
      <c r="H11" s="508"/>
      <c r="I11" s="508"/>
      <c r="J11" s="508"/>
      <c r="K11" s="508"/>
      <c r="L11" s="508"/>
      <c r="M11" s="508"/>
      <c r="N11" s="508"/>
      <c r="O11" s="508"/>
      <c r="P11" s="508"/>
      <c r="Q11" s="508"/>
      <c r="R11" s="509"/>
      <c r="T11" s="360"/>
      <c r="U11" s="360"/>
      <c r="V11" s="360"/>
      <c r="W11" s="360"/>
    </row>
    <row r="12" spans="1:24" ht="15" customHeight="1">
      <c r="A12" s="501" t="s">
        <v>144</v>
      </c>
      <c r="B12" s="502"/>
      <c r="C12" s="502"/>
      <c r="D12" s="535" t="s">
        <v>198</v>
      </c>
      <c r="E12" s="536"/>
      <c r="F12" s="513" t="s">
        <v>145</v>
      </c>
      <c r="G12" s="514"/>
      <c r="H12" s="514"/>
      <c r="I12" s="514"/>
      <c r="J12" s="514"/>
      <c r="K12" s="514"/>
      <c r="L12" s="514"/>
      <c r="M12" s="514"/>
      <c r="N12" s="514"/>
      <c r="O12" s="515"/>
      <c r="P12" s="516"/>
      <c r="Q12" s="505" t="s">
        <v>308</v>
      </c>
      <c r="R12" s="506"/>
      <c r="T12" s="472" t="s">
        <v>284</v>
      </c>
      <c r="U12" s="512"/>
      <c r="V12" s="512"/>
      <c r="W12" s="512"/>
      <c r="X12" s="512"/>
    </row>
    <row r="13" spans="1:23" ht="6.75" customHeight="1" thickBot="1">
      <c r="A13" s="507"/>
      <c r="B13" s="508"/>
      <c r="C13" s="508"/>
      <c r="D13" s="508"/>
      <c r="E13" s="508"/>
      <c r="F13" s="537"/>
      <c r="G13" s="537"/>
      <c r="H13" s="537"/>
      <c r="I13" s="537"/>
      <c r="J13" s="537"/>
      <c r="K13" s="537"/>
      <c r="L13" s="537"/>
      <c r="M13" s="537"/>
      <c r="N13" s="537"/>
      <c r="O13" s="537"/>
      <c r="P13" s="537"/>
      <c r="Q13" s="537"/>
      <c r="R13" s="538"/>
      <c r="T13" s="360"/>
      <c r="U13" s="360"/>
      <c r="V13" s="360"/>
      <c r="W13" s="360"/>
    </row>
    <row r="14" spans="1:24" ht="14.25" customHeight="1" thickBot="1">
      <c r="A14" s="529" t="s">
        <v>146</v>
      </c>
      <c r="B14" s="530"/>
      <c r="C14" s="530"/>
      <c r="D14" s="531" t="str">
        <f>'Cover Page'!A18</f>
        <v>South Dublin Council</v>
      </c>
      <c r="E14" s="532"/>
      <c r="F14" s="292"/>
      <c r="G14" s="300"/>
      <c r="H14" s="300"/>
      <c r="I14" s="539" t="s">
        <v>227</v>
      </c>
      <c r="J14" s="540"/>
      <c r="K14" s="540"/>
      <c r="L14" s="540"/>
      <c r="M14" s="311"/>
      <c r="N14" s="521" t="s">
        <v>345</v>
      </c>
      <c r="O14" s="522"/>
      <c r="P14" s="522"/>
      <c r="Q14" s="522"/>
      <c r="R14" s="523"/>
      <c r="T14" s="374"/>
      <c r="U14" s="374"/>
      <c r="V14" s="374"/>
      <c r="W14" s="374"/>
      <c r="X14" s="374"/>
    </row>
    <row r="15" spans="1:24" ht="13.5" thickBot="1">
      <c r="A15" s="164"/>
      <c r="B15" s="165"/>
      <c r="C15" s="165"/>
      <c r="D15" s="165"/>
      <c r="E15" s="165"/>
      <c r="F15" s="166"/>
      <c r="G15" s="166"/>
      <c r="H15" s="166"/>
      <c r="I15" s="166"/>
      <c r="J15" s="293"/>
      <c r="K15" s="293"/>
      <c r="L15" s="293"/>
      <c r="M15" s="312"/>
      <c r="N15" s="166"/>
      <c r="O15" s="166"/>
      <c r="P15" s="166"/>
      <c r="Q15" s="166"/>
      <c r="R15" s="167"/>
      <c r="T15" s="374"/>
      <c r="U15" s="374"/>
      <c r="V15" s="374"/>
      <c r="W15" s="374"/>
      <c r="X15" s="374"/>
    </row>
    <row r="16" spans="1:24" s="171" customFormat="1" ht="15">
      <c r="A16" s="168"/>
      <c r="B16" s="170" t="s">
        <v>199</v>
      </c>
      <c r="C16" s="533" t="s">
        <v>147</v>
      </c>
      <c r="D16" s="541"/>
      <c r="E16" s="541"/>
      <c r="F16" s="533" t="s">
        <v>346</v>
      </c>
      <c r="G16" s="541"/>
      <c r="H16" s="169" t="s">
        <v>97</v>
      </c>
      <c r="I16" s="169" t="s">
        <v>148</v>
      </c>
      <c r="J16" s="294" t="s">
        <v>149</v>
      </c>
      <c r="K16" s="295" t="s">
        <v>150</v>
      </c>
      <c r="L16" s="294" t="s">
        <v>151</v>
      </c>
      <c r="M16" s="313"/>
      <c r="N16" s="169" t="s">
        <v>148</v>
      </c>
      <c r="O16" s="169" t="s">
        <v>149</v>
      </c>
      <c r="P16" s="170" t="s">
        <v>150</v>
      </c>
      <c r="Q16" s="533" t="s">
        <v>151</v>
      </c>
      <c r="R16" s="534"/>
      <c r="T16" s="375"/>
      <c r="U16" s="375"/>
      <c r="V16" s="375"/>
      <c r="W16" s="375"/>
      <c r="X16" s="375"/>
    </row>
    <row r="17" spans="1:24" s="171" customFormat="1" ht="12.75">
      <c r="A17" s="264"/>
      <c r="B17" s="173">
        <v>1.1</v>
      </c>
      <c r="C17" s="487" t="s">
        <v>208</v>
      </c>
      <c r="D17" s="488"/>
      <c r="E17" s="489"/>
      <c r="F17" s="490">
        <v>1</v>
      </c>
      <c r="G17" s="490"/>
      <c r="H17" s="174" t="s">
        <v>9</v>
      </c>
      <c r="I17" s="296">
        <f>SUM('Executive Summary'!C13)</f>
        <v>35989709.38</v>
      </c>
      <c r="J17" s="296">
        <v>13.5</v>
      </c>
      <c r="K17" s="296">
        <f>I17/100*J17</f>
        <v>4858610.7663</v>
      </c>
      <c r="L17" s="307">
        <f>K17+I17</f>
        <v>40848320.1463</v>
      </c>
      <c r="M17" s="314"/>
      <c r="N17" s="310">
        <f>SUM('Executive Summary'!D13)</f>
        <v>35989709.38</v>
      </c>
      <c r="O17" s="175">
        <v>13.5</v>
      </c>
      <c r="P17" s="176">
        <f aca="true" t="shared" si="0" ref="P17:P24">N17/100*O17</f>
        <v>4858610.7663</v>
      </c>
      <c r="Q17" s="491">
        <f aca="true" t="shared" si="1" ref="Q17:Q24">P17+N17</f>
        <v>40848320.1463</v>
      </c>
      <c r="R17" s="492"/>
      <c r="T17" s="376" t="s">
        <v>351</v>
      </c>
      <c r="U17" s="375"/>
      <c r="V17" s="375"/>
      <c r="W17" s="375"/>
      <c r="X17" s="375"/>
    </row>
    <row r="18" spans="1:24" s="171" customFormat="1" ht="12.75">
      <c r="A18" s="264"/>
      <c r="B18" s="173">
        <v>1.2</v>
      </c>
      <c r="C18" s="487" t="s">
        <v>335</v>
      </c>
      <c r="D18" s="488"/>
      <c r="E18" s="489"/>
      <c r="F18" s="490">
        <v>1</v>
      </c>
      <c r="G18" s="490"/>
      <c r="H18" s="174" t="s">
        <v>9</v>
      </c>
      <c r="I18" s="296">
        <f>SUM('Executive Summary'!C15)</f>
        <v>0</v>
      </c>
      <c r="J18" s="296">
        <v>13.5</v>
      </c>
      <c r="K18" s="296">
        <f aca="true" t="shared" si="2" ref="K18:K35">I18/100*J18</f>
        <v>0</v>
      </c>
      <c r="L18" s="307">
        <f aca="true" t="shared" si="3" ref="L18:L35">K18+I18</f>
        <v>0</v>
      </c>
      <c r="M18" s="314"/>
      <c r="N18" s="310">
        <f>SUM('Executive Summary'!D15)</f>
        <v>99500</v>
      </c>
      <c r="O18" s="175">
        <v>13.5</v>
      </c>
      <c r="P18" s="176">
        <f t="shared" si="0"/>
        <v>13432.5</v>
      </c>
      <c r="Q18" s="491">
        <f t="shared" si="1"/>
        <v>112932.5</v>
      </c>
      <c r="R18" s="492"/>
      <c r="T18" s="376" t="s">
        <v>351</v>
      </c>
      <c r="U18" s="375"/>
      <c r="V18" s="375"/>
      <c r="W18" s="375"/>
      <c r="X18" s="375"/>
    </row>
    <row r="19" spans="1:24" s="171" customFormat="1" ht="12.75">
      <c r="A19" s="264"/>
      <c r="B19" s="173">
        <v>1.3</v>
      </c>
      <c r="C19" s="487" t="s">
        <v>312</v>
      </c>
      <c r="D19" s="488"/>
      <c r="E19" s="489"/>
      <c r="F19" s="490">
        <v>1</v>
      </c>
      <c r="G19" s="490"/>
      <c r="H19" s="174" t="s">
        <v>9</v>
      </c>
      <c r="I19" s="296">
        <f>SUM('Executive Summary'!C17)</f>
        <v>0</v>
      </c>
      <c r="J19" s="296">
        <v>13.5</v>
      </c>
      <c r="K19" s="296">
        <f t="shared" si="2"/>
        <v>0</v>
      </c>
      <c r="L19" s="307">
        <f t="shared" si="3"/>
        <v>0</v>
      </c>
      <c r="M19" s="314"/>
      <c r="N19" s="310">
        <f>SUM('Executive Summary'!D17)</f>
        <v>7500</v>
      </c>
      <c r="O19" s="175">
        <v>13.5</v>
      </c>
      <c r="P19" s="176">
        <f t="shared" si="0"/>
        <v>1012.5</v>
      </c>
      <c r="Q19" s="491">
        <f t="shared" si="1"/>
        <v>8512.5</v>
      </c>
      <c r="R19" s="492"/>
      <c r="T19" s="376" t="s">
        <v>351</v>
      </c>
      <c r="U19" s="375"/>
      <c r="V19" s="375"/>
      <c r="W19" s="375"/>
      <c r="X19" s="375"/>
    </row>
    <row r="20" spans="1:24" s="171" customFormat="1" ht="12.75">
      <c r="A20" s="264"/>
      <c r="B20" s="173">
        <v>1.4</v>
      </c>
      <c r="C20" s="487" t="s">
        <v>313</v>
      </c>
      <c r="D20" s="488"/>
      <c r="E20" s="489"/>
      <c r="F20" s="490">
        <v>1</v>
      </c>
      <c r="G20" s="490"/>
      <c r="H20" s="174" t="s">
        <v>9</v>
      </c>
      <c r="I20" s="296">
        <f>SUM('Executive Summary'!C19)</f>
        <v>0</v>
      </c>
      <c r="J20" s="296">
        <v>13.5</v>
      </c>
      <c r="K20" s="296">
        <f t="shared" si="2"/>
        <v>0</v>
      </c>
      <c r="L20" s="307">
        <f t="shared" si="3"/>
        <v>0</v>
      </c>
      <c r="M20" s="314"/>
      <c r="N20" s="406">
        <f>SUM('Executive Summary'!D19)</f>
        <v>0</v>
      </c>
      <c r="O20" s="408">
        <v>13.5</v>
      </c>
      <c r="P20" s="407">
        <f t="shared" si="0"/>
        <v>0</v>
      </c>
      <c r="Q20" s="542">
        <f t="shared" si="1"/>
        <v>0</v>
      </c>
      <c r="R20" s="543"/>
      <c r="T20" s="376" t="s">
        <v>351</v>
      </c>
      <c r="U20" s="375"/>
      <c r="V20" s="375"/>
      <c r="W20" s="375"/>
      <c r="X20" s="375"/>
    </row>
    <row r="21" spans="1:24" ht="15" customHeight="1">
      <c r="A21" s="172"/>
      <c r="B21" s="173">
        <v>1.5</v>
      </c>
      <c r="C21" s="487" t="s">
        <v>314</v>
      </c>
      <c r="D21" s="488"/>
      <c r="E21" s="489"/>
      <c r="F21" s="490">
        <v>1</v>
      </c>
      <c r="G21" s="490"/>
      <c r="H21" s="174" t="s">
        <v>9</v>
      </c>
      <c r="I21" s="296">
        <f>SUM('Executive Summary'!C21)</f>
        <v>0</v>
      </c>
      <c r="J21" s="296">
        <v>13.5</v>
      </c>
      <c r="K21" s="296">
        <f t="shared" si="2"/>
        <v>0</v>
      </c>
      <c r="L21" s="307">
        <f t="shared" si="3"/>
        <v>0</v>
      </c>
      <c r="M21" s="314"/>
      <c r="N21" s="406">
        <f>SUM('Executive Summary'!D21)</f>
        <v>-5000</v>
      </c>
      <c r="O21" s="408">
        <v>13.5</v>
      </c>
      <c r="P21" s="407">
        <f t="shared" si="0"/>
        <v>-675</v>
      </c>
      <c r="Q21" s="542">
        <f t="shared" si="1"/>
        <v>-5675</v>
      </c>
      <c r="R21" s="543"/>
      <c r="T21" s="376" t="s">
        <v>351</v>
      </c>
      <c r="U21" s="374"/>
      <c r="V21" s="374"/>
      <c r="W21" s="374"/>
      <c r="X21" s="374"/>
    </row>
    <row r="22" spans="1:24" ht="15" customHeight="1">
      <c r="A22" s="172"/>
      <c r="B22" s="173">
        <v>1.6</v>
      </c>
      <c r="C22" s="487" t="s">
        <v>330</v>
      </c>
      <c r="D22" s="488"/>
      <c r="E22" s="489"/>
      <c r="F22" s="490">
        <v>1</v>
      </c>
      <c r="G22" s="490"/>
      <c r="H22" s="174" t="s">
        <v>9</v>
      </c>
      <c r="I22" s="296">
        <f>SUM('Executive Summary'!C23)</f>
        <v>0</v>
      </c>
      <c r="J22" s="296">
        <v>13.5</v>
      </c>
      <c r="K22" s="296">
        <f>I22/100*J22</f>
        <v>0</v>
      </c>
      <c r="L22" s="307">
        <f>K22+I22</f>
        <v>0</v>
      </c>
      <c r="M22" s="314"/>
      <c r="N22" s="418">
        <f>SUM('Executive Summary'!D23)</f>
        <v>130000</v>
      </c>
      <c r="O22" s="419">
        <v>13.5</v>
      </c>
      <c r="P22" s="420">
        <f>N22/100*O22</f>
        <v>17550</v>
      </c>
      <c r="Q22" s="550">
        <f>P22+N22</f>
        <v>147550</v>
      </c>
      <c r="R22" s="551"/>
      <c r="T22" s="376" t="s">
        <v>351</v>
      </c>
      <c r="U22" s="410"/>
      <c r="V22" s="410"/>
      <c r="W22" s="410"/>
      <c r="X22" s="410"/>
    </row>
    <row r="23" spans="1:24" ht="15" customHeight="1">
      <c r="A23" s="172"/>
      <c r="B23" s="173">
        <v>1.7</v>
      </c>
      <c r="C23" s="487" t="s">
        <v>315</v>
      </c>
      <c r="D23" s="488"/>
      <c r="E23" s="489"/>
      <c r="F23" s="490">
        <v>1</v>
      </c>
      <c r="G23" s="490"/>
      <c r="H23" s="174" t="s">
        <v>9</v>
      </c>
      <c r="I23" s="296">
        <f>SUM('Executive Summary'!C25)</f>
        <v>0</v>
      </c>
      <c r="J23" s="296">
        <v>13.5</v>
      </c>
      <c r="K23" s="296">
        <f>I23/100*J23</f>
        <v>0</v>
      </c>
      <c r="L23" s="307"/>
      <c r="M23" s="314"/>
      <c r="N23" s="310">
        <f>SUM('Executive Summary'!D25)</f>
        <v>0</v>
      </c>
      <c r="O23" s="175">
        <v>13.5</v>
      </c>
      <c r="P23" s="176">
        <f>N23/100*O23</f>
        <v>0</v>
      </c>
      <c r="Q23" s="491"/>
      <c r="R23" s="492"/>
      <c r="T23" s="376" t="s">
        <v>351</v>
      </c>
      <c r="U23" s="374"/>
      <c r="V23" s="374"/>
      <c r="W23" s="374"/>
      <c r="X23" s="374"/>
    </row>
    <row r="24" spans="1:24" ht="15" customHeight="1">
      <c r="A24" s="172"/>
      <c r="B24" s="173">
        <v>1.8</v>
      </c>
      <c r="C24" s="487" t="s">
        <v>205</v>
      </c>
      <c r="D24" s="488"/>
      <c r="E24" s="489"/>
      <c r="F24" s="490">
        <v>1</v>
      </c>
      <c r="G24" s="490"/>
      <c r="H24" s="174" t="s">
        <v>9</v>
      </c>
      <c r="I24" s="296">
        <f>SUM('Executive Summary'!C29)</f>
        <v>0</v>
      </c>
      <c r="J24" s="296">
        <v>23</v>
      </c>
      <c r="K24" s="296">
        <f t="shared" si="2"/>
        <v>0</v>
      </c>
      <c r="L24" s="307">
        <f t="shared" si="3"/>
        <v>0</v>
      </c>
      <c r="M24" s="314"/>
      <c r="N24" s="310">
        <f>SUM('Executive Summary'!D29)</f>
        <v>0</v>
      </c>
      <c r="O24" s="175">
        <v>23</v>
      </c>
      <c r="P24" s="176">
        <f t="shared" si="0"/>
        <v>0</v>
      </c>
      <c r="Q24" s="491">
        <f t="shared" si="1"/>
        <v>0</v>
      </c>
      <c r="R24" s="492"/>
      <c r="T24" s="376" t="s">
        <v>351</v>
      </c>
      <c r="U24" s="374"/>
      <c r="V24" s="374"/>
      <c r="W24" s="374"/>
      <c r="X24" s="374"/>
    </row>
    <row r="25" spans="1:24" ht="15" customHeight="1">
      <c r="A25" s="172"/>
      <c r="B25" s="173">
        <v>1.9</v>
      </c>
      <c r="C25" s="487" t="s">
        <v>152</v>
      </c>
      <c r="D25" s="488"/>
      <c r="E25" s="489"/>
      <c r="F25" s="490">
        <v>1</v>
      </c>
      <c r="G25" s="490"/>
      <c r="H25" s="174" t="s">
        <v>9</v>
      </c>
      <c r="I25" s="296">
        <f>SUM('Executive Summary'!C31)</f>
        <v>1688137.92</v>
      </c>
      <c r="J25" s="296">
        <v>23</v>
      </c>
      <c r="K25" s="296">
        <f t="shared" si="2"/>
        <v>388271.7216</v>
      </c>
      <c r="L25" s="307">
        <f t="shared" si="3"/>
        <v>2076409.6416</v>
      </c>
      <c r="M25" s="314"/>
      <c r="N25" s="310">
        <f>SUM('Executive Summary'!D31)</f>
        <v>1688137.92</v>
      </c>
      <c r="O25" s="175">
        <v>23</v>
      </c>
      <c r="P25" s="176">
        <f aca="true" t="shared" si="4" ref="P25:P35">N25/100*O25</f>
        <v>388271.7216</v>
      </c>
      <c r="Q25" s="491">
        <f aca="true" t="shared" si="5" ref="Q25:Q30">P25+N25</f>
        <v>2076409.6416</v>
      </c>
      <c r="R25" s="492"/>
      <c r="T25" s="376" t="s">
        <v>351</v>
      </c>
      <c r="U25" s="374"/>
      <c r="V25" s="374"/>
      <c r="W25" s="374"/>
      <c r="X25" s="374"/>
    </row>
    <row r="26" spans="1:24" ht="15" customHeight="1">
      <c r="A26" s="172"/>
      <c r="B26" s="177">
        <v>1.1</v>
      </c>
      <c r="C26" s="487" t="s">
        <v>153</v>
      </c>
      <c r="D26" s="488"/>
      <c r="E26" s="489"/>
      <c r="F26" s="490">
        <v>1</v>
      </c>
      <c r="G26" s="490"/>
      <c r="H26" s="174" t="s">
        <v>9</v>
      </c>
      <c r="I26" s="296">
        <f>SUM('Executive Summary'!C33)</f>
        <v>722135.68</v>
      </c>
      <c r="J26" s="296">
        <v>23</v>
      </c>
      <c r="K26" s="296">
        <f t="shared" si="2"/>
        <v>166091.20640000002</v>
      </c>
      <c r="L26" s="307">
        <f t="shared" si="3"/>
        <v>888226.8864000001</v>
      </c>
      <c r="M26" s="314"/>
      <c r="N26" s="310">
        <f>SUM('Executive Summary'!D33)</f>
        <v>722135.68</v>
      </c>
      <c r="O26" s="175">
        <v>23</v>
      </c>
      <c r="P26" s="176">
        <f t="shared" si="4"/>
        <v>166091.20640000002</v>
      </c>
      <c r="Q26" s="491">
        <f t="shared" si="5"/>
        <v>888226.8864000001</v>
      </c>
      <c r="R26" s="492"/>
      <c r="T26" s="376" t="s">
        <v>351</v>
      </c>
      <c r="U26" s="374"/>
      <c r="V26" s="374"/>
      <c r="W26" s="374"/>
      <c r="X26" s="374"/>
    </row>
    <row r="27" spans="1:24" ht="15" customHeight="1">
      <c r="A27" s="172"/>
      <c r="B27" s="177">
        <v>1.11</v>
      </c>
      <c r="C27" s="487" t="s">
        <v>154</v>
      </c>
      <c r="D27" s="488"/>
      <c r="E27" s="489"/>
      <c r="F27" s="490">
        <v>1</v>
      </c>
      <c r="G27" s="490"/>
      <c r="H27" s="174" t="s">
        <v>9</v>
      </c>
      <c r="I27" s="296">
        <f>SUM('Executive Summary'!C35)</f>
        <v>280732.48</v>
      </c>
      <c r="J27" s="296">
        <v>23</v>
      </c>
      <c r="K27" s="296">
        <f t="shared" si="2"/>
        <v>64568.4704</v>
      </c>
      <c r="L27" s="307">
        <f t="shared" si="3"/>
        <v>345300.9504</v>
      </c>
      <c r="M27" s="314"/>
      <c r="N27" s="310">
        <f>SUM('Executive Summary'!D35)</f>
        <v>280732.48</v>
      </c>
      <c r="O27" s="175">
        <v>23</v>
      </c>
      <c r="P27" s="176">
        <f t="shared" si="4"/>
        <v>64568.4704</v>
      </c>
      <c r="Q27" s="491">
        <f t="shared" si="5"/>
        <v>345300.9504</v>
      </c>
      <c r="R27" s="492"/>
      <c r="T27" s="376" t="s">
        <v>351</v>
      </c>
      <c r="U27" s="374"/>
      <c r="V27" s="374"/>
      <c r="W27" s="374"/>
      <c r="X27" s="374"/>
    </row>
    <row r="28" spans="1:24" ht="15" customHeight="1">
      <c r="A28" s="172"/>
      <c r="B28" s="177">
        <v>1.12</v>
      </c>
      <c r="C28" s="487" t="s">
        <v>155</v>
      </c>
      <c r="D28" s="488"/>
      <c r="E28" s="489"/>
      <c r="F28" s="490">
        <v>1</v>
      </c>
      <c r="G28" s="490"/>
      <c r="H28" s="174" t="s">
        <v>9</v>
      </c>
      <c r="I28" s="296">
        <f>SUM('Executive Summary'!C37)</f>
        <v>542241.28</v>
      </c>
      <c r="J28" s="296">
        <v>23</v>
      </c>
      <c r="K28" s="296">
        <f t="shared" si="2"/>
        <v>124715.4944</v>
      </c>
      <c r="L28" s="307">
        <f t="shared" si="3"/>
        <v>666956.7744</v>
      </c>
      <c r="M28" s="314"/>
      <c r="N28" s="310">
        <f>SUM('Executive Summary'!D37)</f>
        <v>542241.28</v>
      </c>
      <c r="O28" s="175">
        <v>23</v>
      </c>
      <c r="P28" s="176">
        <f t="shared" si="4"/>
        <v>124715.4944</v>
      </c>
      <c r="Q28" s="491">
        <f t="shared" si="5"/>
        <v>666956.7744</v>
      </c>
      <c r="R28" s="492"/>
      <c r="T28" s="376" t="s">
        <v>351</v>
      </c>
      <c r="U28" s="374"/>
      <c r="V28" s="374"/>
      <c r="W28" s="374"/>
      <c r="X28" s="374"/>
    </row>
    <row r="29" spans="1:24" ht="15" customHeight="1">
      <c r="A29" s="172"/>
      <c r="B29" s="173">
        <v>1.13</v>
      </c>
      <c r="C29" s="487" t="s">
        <v>156</v>
      </c>
      <c r="D29" s="488"/>
      <c r="E29" s="489"/>
      <c r="F29" s="490">
        <v>1</v>
      </c>
      <c r="G29" s="490"/>
      <c r="H29" s="174" t="s">
        <v>9</v>
      </c>
      <c r="I29" s="296">
        <f>SUM('Executive Summary'!C39)</f>
        <v>2382751.81</v>
      </c>
      <c r="J29" s="296">
        <v>23</v>
      </c>
      <c r="K29" s="296">
        <f t="shared" si="2"/>
        <v>548032.9163</v>
      </c>
      <c r="L29" s="307">
        <f t="shared" si="3"/>
        <v>2930784.7263</v>
      </c>
      <c r="M29" s="314"/>
      <c r="N29" s="310">
        <f>SUM('Executive Summary'!D39)</f>
        <v>2382751.84</v>
      </c>
      <c r="O29" s="175">
        <v>23</v>
      </c>
      <c r="P29" s="176">
        <f t="shared" si="4"/>
        <v>548032.9232</v>
      </c>
      <c r="Q29" s="491">
        <f t="shared" si="5"/>
        <v>2930784.7632</v>
      </c>
      <c r="R29" s="492"/>
      <c r="T29" s="376" t="s">
        <v>351</v>
      </c>
      <c r="U29" s="374"/>
      <c r="V29" s="374"/>
      <c r="W29" s="374"/>
      <c r="X29" s="374"/>
    </row>
    <row r="30" spans="1:24" ht="15" customHeight="1">
      <c r="A30" s="172"/>
      <c r="B30" s="173">
        <v>1.14</v>
      </c>
      <c r="C30" s="487" t="s">
        <v>157</v>
      </c>
      <c r="D30" s="488"/>
      <c r="E30" s="489"/>
      <c r="F30" s="490">
        <v>1</v>
      </c>
      <c r="G30" s="490"/>
      <c r="H30" s="174" t="s">
        <v>9</v>
      </c>
      <c r="I30" s="296">
        <f>SUM('Executive Summary'!C41)</f>
        <v>290464.16</v>
      </c>
      <c r="J30" s="296">
        <v>23</v>
      </c>
      <c r="K30" s="296">
        <f t="shared" si="2"/>
        <v>66806.7568</v>
      </c>
      <c r="L30" s="307">
        <f t="shared" si="3"/>
        <v>357270.9168</v>
      </c>
      <c r="M30" s="314"/>
      <c r="N30" s="310">
        <f>SUM('Executive Summary'!D41)</f>
        <v>290464.16</v>
      </c>
      <c r="O30" s="175">
        <v>23</v>
      </c>
      <c r="P30" s="176">
        <f t="shared" si="4"/>
        <v>66806.7568</v>
      </c>
      <c r="Q30" s="491">
        <f t="shared" si="5"/>
        <v>357270.9168</v>
      </c>
      <c r="R30" s="492"/>
      <c r="T30" s="376" t="s">
        <v>351</v>
      </c>
      <c r="U30" s="374"/>
      <c r="V30" s="374"/>
      <c r="W30" s="374"/>
      <c r="X30" s="374"/>
    </row>
    <row r="31" spans="1:24" ht="15" customHeight="1">
      <c r="A31" s="172"/>
      <c r="B31" s="173">
        <v>1.15</v>
      </c>
      <c r="C31" s="487" t="s">
        <v>158</v>
      </c>
      <c r="D31" s="488"/>
      <c r="E31" s="489"/>
      <c r="F31" s="490">
        <v>1</v>
      </c>
      <c r="G31" s="490"/>
      <c r="H31" s="174" t="s">
        <v>9</v>
      </c>
      <c r="I31" s="296">
        <f>SUM('Executive Summary'!C45)</f>
        <v>175000</v>
      </c>
      <c r="J31" s="296"/>
      <c r="K31" s="296"/>
      <c r="L31" s="307">
        <f>I31</f>
        <v>175000</v>
      </c>
      <c r="M31" s="314"/>
      <c r="N31" s="310">
        <f>SUM('Executive Summary'!D45)</f>
        <v>175000</v>
      </c>
      <c r="O31" s="176"/>
      <c r="P31" s="176"/>
      <c r="Q31" s="491">
        <f>N31</f>
        <v>175000</v>
      </c>
      <c r="R31" s="544"/>
      <c r="T31" s="376" t="s">
        <v>351</v>
      </c>
      <c r="U31" s="374"/>
      <c r="V31" s="374"/>
      <c r="W31" s="374"/>
      <c r="X31" s="374"/>
    </row>
    <row r="32" spans="1:24" ht="15" customHeight="1">
      <c r="A32" s="172"/>
      <c r="B32" s="173">
        <v>1.16</v>
      </c>
      <c r="C32" s="487" t="s">
        <v>222</v>
      </c>
      <c r="D32" s="488"/>
      <c r="E32" s="489"/>
      <c r="F32" s="490">
        <v>1</v>
      </c>
      <c r="G32" s="490"/>
      <c r="H32" s="174" t="s">
        <v>9</v>
      </c>
      <c r="I32" s="296">
        <f>SUM('Executive Summary'!C49)</f>
        <v>2021301.53</v>
      </c>
      <c r="J32" s="296">
        <v>13.5</v>
      </c>
      <c r="K32" s="296">
        <f>I32/100*J32</f>
        <v>272875.70655</v>
      </c>
      <c r="L32" s="307">
        <f>K32+I32</f>
        <v>2294177.23655</v>
      </c>
      <c r="M32" s="314"/>
      <c r="N32" s="310">
        <f>SUM('Executive Summary'!D49)</f>
        <v>0</v>
      </c>
      <c r="O32" s="175">
        <v>13.5</v>
      </c>
      <c r="P32" s="176">
        <f>N32/100*O32</f>
        <v>0</v>
      </c>
      <c r="Q32" s="491">
        <f>P32+N32</f>
        <v>0</v>
      </c>
      <c r="R32" s="492"/>
      <c r="T32" s="376" t="s">
        <v>351</v>
      </c>
      <c r="U32" s="374"/>
      <c r="V32" s="374"/>
      <c r="W32" s="374"/>
      <c r="X32" s="374"/>
    </row>
    <row r="33" spans="1:24" ht="15" customHeight="1">
      <c r="A33" s="172"/>
      <c r="B33" s="173">
        <v>1.17</v>
      </c>
      <c r="C33" s="487" t="s">
        <v>224</v>
      </c>
      <c r="D33" s="488"/>
      <c r="E33" s="489"/>
      <c r="F33" s="490">
        <v>1</v>
      </c>
      <c r="G33" s="490"/>
      <c r="H33" s="174" t="s">
        <v>9</v>
      </c>
      <c r="I33" s="296">
        <f>SUM('Executive Summary'!C51)</f>
        <v>9921435.15</v>
      </c>
      <c r="J33" s="296">
        <v>13.5</v>
      </c>
      <c r="K33" s="296">
        <f t="shared" si="2"/>
        <v>1339393.7452500002</v>
      </c>
      <c r="L33" s="307">
        <f t="shared" si="3"/>
        <v>11260828.89525</v>
      </c>
      <c r="M33" s="314"/>
      <c r="N33" s="310">
        <f>SUM('Executive Summary'!D51)</f>
        <v>0</v>
      </c>
      <c r="O33" s="175">
        <v>13.5</v>
      </c>
      <c r="P33" s="176">
        <f>N33/100*O33</f>
        <v>0</v>
      </c>
      <c r="Q33" s="491">
        <f>P33+N33</f>
        <v>0</v>
      </c>
      <c r="R33" s="492"/>
      <c r="T33" s="376" t="s">
        <v>351</v>
      </c>
      <c r="U33" s="374"/>
      <c r="V33" s="374"/>
      <c r="W33" s="374"/>
      <c r="X33" s="374"/>
    </row>
    <row r="34" spans="1:24" ht="15" customHeight="1">
      <c r="A34" s="172"/>
      <c r="B34" s="173">
        <v>1.18</v>
      </c>
      <c r="C34" s="487" t="s">
        <v>223</v>
      </c>
      <c r="D34" s="488"/>
      <c r="E34" s="489"/>
      <c r="F34" s="490">
        <v>1</v>
      </c>
      <c r="G34" s="490"/>
      <c r="H34" s="174" t="s">
        <v>9</v>
      </c>
      <c r="I34" s="296">
        <f>SUM('Executive Summary'!C53)</f>
        <v>5236876.72</v>
      </c>
      <c r="J34" s="296">
        <v>13.5</v>
      </c>
      <c r="K34" s="296">
        <f t="shared" si="2"/>
        <v>706978.3572</v>
      </c>
      <c r="L34" s="307">
        <f t="shared" si="3"/>
        <v>5943855.077199999</v>
      </c>
      <c r="M34" s="314"/>
      <c r="N34" s="310">
        <f>SUM('Executive Summary'!D53)</f>
        <v>0</v>
      </c>
      <c r="O34" s="175">
        <v>13.5</v>
      </c>
      <c r="P34" s="176">
        <f>N34/100*O34</f>
        <v>0</v>
      </c>
      <c r="Q34" s="491">
        <f>P34+N34</f>
        <v>0</v>
      </c>
      <c r="R34" s="492"/>
      <c r="T34" s="376" t="s">
        <v>351</v>
      </c>
      <c r="U34" s="374"/>
      <c r="V34" s="374"/>
      <c r="W34" s="374"/>
      <c r="X34" s="374"/>
    </row>
    <row r="35" spans="1:24" ht="15" customHeight="1">
      <c r="A35" s="172"/>
      <c r="B35" s="177">
        <v>1.19</v>
      </c>
      <c r="C35" s="487" t="s">
        <v>225</v>
      </c>
      <c r="D35" s="488"/>
      <c r="E35" s="489"/>
      <c r="F35" s="490">
        <v>1</v>
      </c>
      <c r="G35" s="490"/>
      <c r="H35" s="174" t="s">
        <v>9</v>
      </c>
      <c r="I35" s="296">
        <f>SUM('Executive Summary'!C55)</f>
        <v>523687.67</v>
      </c>
      <c r="J35" s="296">
        <v>13.5</v>
      </c>
      <c r="K35" s="296">
        <f t="shared" si="2"/>
        <v>70697.83545</v>
      </c>
      <c r="L35" s="307">
        <f t="shared" si="3"/>
        <v>594385.5054499999</v>
      </c>
      <c r="M35" s="314"/>
      <c r="N35" s="310">
        <f>SUM('Executive Summary'!D55)</f>
        <v>523687.67</v>
      </c>
      <c r="O35" s="175">
        <v>13.5</v>
      </c>
      <c r="P35" s="176">
        <f t="shared" si="4"/>
        <v>70697.83545</v>
      </c>
      <c r="Q35" s="491">
        <f>P35+N35</f>
        <v>594385.5054499999</v>
      </c>
      <c r="R35" s="492"/>
      <c r="T35" s="376" t="s">
        <v>351</v>
      </c>
      <c r="U35" s="374"/>
      <c r="V35" s="374"/>
      <c r="W35" s="374"/>
      <c r="X35" s="374"/>
    </row>
    <row r="36" spans="1:24" ht="15" customHeight="1">
      <c r="A36" s="172"/>
      <c r="B36" s="178"/>
      <c r="C36" s="179"/>
      <c r="D36" s="179"/>
      <c r="E36" s="179"/>
      <c r="F36" s="547" t="s">
        <v>159</v>
      </c>
      <c r="G36" s="519"/>
      <c r="H36" s="520"/>
      <c r="I36" s="421">
        <f>SUM(I17:I35)</f>
        <v>59774473.78</v>
      </c>
      <c r="J36" s="297"/>
      <c r="K36" s="297"/>
      <c r="L36" s="308"/>
      <c r="M36" s="315"/>
      <c r="N36" s="422">
        <f>SUM(N17:N35)</f>
        <v>42826860.41</v>
      </c>
      <c r="O36" s="179"/>
      <c r="P36" s="179"/>
      <c r="Q36" s="179"/>
      <c r="R36" s="180"/>
      <c r="T36" s="376"/>
      <c r="U36" s="374"/>
      <c r="V36" s="374"/>
      <c r="W36" s="374"/>
      <c r="X36" s="374"/>
    </row>
    <row r="37" spans="1:24" ht="6" customHeight="1">
      <c r="A37" s="172"/>
      <c r="B37" s="178"/>
      <c r="C37" s="179"/>
      <c r="D37" s="179"/>
      <c r="E37" s="179"/>
      <c r="F37" s="179"/>
      <c r="G37" s="179"/>
      <c r="H37" s="179"/>
      <c r="I37" s="179"/>
      <c r="J37" s="179"/>
      <c r="K37" s="179"/>
      <c r="L37" s="306"/>
      <c r="M37" s="316"/>
      <c r="N37" s="179"/>
      <c r="O37" s="179"/>
      <c r="P37" s="179"/>
      <c r="Q37" s="179"/>
      <c r="R37" s="180"/>
      <c r="T37" s="376"/>
      <c r="U37" s="374"/>
      <c r="V37" s="374"/>
      <c r="W37" s="374"/>
      <c r="X37" s="374"/>
    </row>
    <row r="38" spans="1:24" ht="15" customHeight="1">
      <c r="A38" s="302"/>
      <c r="B38" s="181"/>
      <c r="C38" s="182"/>
      <c r="D38" s="182"/>
      <c r="E38" s="182"/>
      <c r="F38" s="182"/>
      <c r="G38" s="182"/>
      <c r="H38" s="182"/>
      <c r="I38" s="182"/>
      <c r="J38" s="485" t="s">
        <v>226</v>
      </c>
      <c r="K38" s="486"/>
      <c r="L38" s="309"/>
      <c r="M38" s="317"/>
      <c r="N38" s="495" t="s">
        <v>226</v>
      </c>
      <c r="O38" s="496"/>
      <c r="P38" s="497"/>
      <c r="Q38" s="548"/>
      <c r="R38" s="549"/>
      <c r="T38" s="376" t="s">
        <v>351</v>
      </c>
      <c r="U38" s="374"/>
      <c r="V38" s="374"/>
      <c r="W38" s="374"/>
      <c r="X38" s="374"/>
    </row>
    <row r="39" spans="1:24" ht="5.25" customHeight="1" thickBot="1">
      <c r="A39" s="172"/>
      <c r="B39" s="183"/>
      <c r="C39" s="184"/>
      <c r="D39" s="184"/>
      <c r="E39" s="184"/>
      <c r="F39" s="184"/>
      <c r="G39" s="184"/>
      <c r="H39" s="184"/>
      <c r="I39" s="184"/>
      <c r="J39" s="298"/>
      <c r="K39" s="298"/>
      <c r="L39" s="303"/>
      <c r="M39" s="318"/>
      <c r="N39" s="184"/>
      <c r="O39" s="184"/>
      <c r="P39" s="184"/>
      <c r="Q39" s="304"/>
      <c r="R39" s="305"/>
      <c r="T39" s="374"/>
      <c r="U39" s="374"/>
      <c r="V39" s="374"/>
      <c r="W39" s="374"/>
      <c r="X39" s="374"/>
    </row>
    <row r="40" spans="1:24" ht="15" customHeight="1" thickBot="1">
      <c r="A40" s="301"/>
      <c r="B40" s="185"/>
      <c r="C40" s="186"/>
      <c r="D40" s="186"/>
      <c r="E40" s="186"/>
      <c r="F40" s="186"/>
      <c r="G40" s="186"/>
      <c r="H40" s="186"/>
      <c r="I40" s="186"/>
      <c r="J40" s="483" t="s">
        <v>228</v>
      </c>
      <c r="K40" s="484"/>
      <c r="L40" s="320">
        <f>SUM(L17:L38)</f>
        <v>68381516.75665</v>
      </c>
      <c r="M40" s="319"/>
      <c r="N40" s="483" t="s">
        <v>151</v>
      </c>
      <c r="O40" s="484"/>
      <c r="P40" s="484"/>
      <c r="Q40" s="552">
        <f>SUM(Q17:R38)</f>
        <v>49145975.58455001</v>
      </c>
      <c r="R40" s="553"/>
      <c r="T40" s="493" t="s">
        <v>282</v>
      </c>
      <c r="U40" s="494"/>
      <c r="V40" s="494"/>
      <c r="W40" s="494"/>
      <c r="X40" s="494"/>
    </row>
    <row r="41" spans="2:18" ht="10.5" customHeight="1">
      <c r="B41" s="546"/>
      <c r="C41" s="546"/>
      <c r="D41" s="546"/>
      <c r="E41" s="546"/>
      <c r="F41" s="546"/>
      <c r="G41" s="546"/>
      <c r="H41" s="546"/>
      <c r="I41" s="546"/>
      <c r="J41" s="546"/>
      <c r="K41" s="546"/>
      <c r="L41" s="546"/>
      <c r="M41" s="546"/>
      <c r="N41" s="546"/>
      <c r="O41" s="546"/>
      <c r="P41" s="546"/>
      <c r="Q41" s="546"/>
      <c r="R41" s="546"/>
    </row>
    <row r="42" spans="2:18" ht="12.75">
      <c r="B42" s="545"/>
      <c r="C42" s="546"/>
      <c r="D42" s="546"/>
      <c r="E42" s="546"/>
      <c r="F42" s="546"/>
      <c r="G42" s="546"/>
      <c r="H42" s="546"/>
      <c r="I42" s="546"/>
      <c r="J42" s="546"/>
      <c r="K42" s="546"/>
      <c r="L42" s="546"/>
      <c r="M42" s="546"/>
      <c r="N42" s="546"/>
      <c r="O42" s="546"/>
      <c r="P42" s="546"/>
      <c r="Q42" s="546"/>
      <c r="R42" s="546"/>
    </row>
    <row r="43" spans="2:18" ht="12" customHeight="1">
      <c r="B43" s="546"/>
      <c r="C43" s="546"/>
      <c r="D43" s="546"/>
      <c r="E43" s="546"/>
      <c r="F43" s="546"/>
      <c r="G43" s="546"/>
      <c r="H43" s="546"/>
      <c r="I43" s="546"/>
      <c r="J43" s="546"/>
      <c r="K43" s="546"/>
      <c r="L43" s="546"/>
      <c r="M43" s="546"/>
      <c r="N43" s="546"/>
      <c r="O43" s="546"/>
      <c r="P43" s="546"/>
      <c r="Q43" s="546"/>
      <c r="R43" s="546"/>
    </row>
    <row r="44" ht="12.75">
      <c r="Q44" s="429"/>
    </row>
  </sheetData>
  <sheetProtection/>
  <mergeCells count="93">
    <mergeCell ref="F22:G22"/>
    <mergeCell ref="Q22:R22"/>
    <mergeCell ref="B41:R41"/>
    <mergeCell ref="Q40:R40"/>
    <mergeCell ref="C32:E32"/>
    <mergeCell ref="F32:G32"/>
    <mergeCell ref="Q32:R32"/>
    <mergeCell ref="C31:E31"/>
    <mergeCell ref="F31:G31"/>
    <mergeCell ref="F34:G34"/>
    <mergeCell ref="F19:G19"/>
    <mergeCell ref="Q38:R38"/>
    <mergeCell ref="F20:G20"/>
    <mergeCell ref="Q20:R20"/>
    <mergeCell ref="Q24:R24"/>
    <mergeCell ref="C35:E35"/>
    <mergeCell ref="F35:G35"/>
    <mergeCell ref="Q35:R35"/>
    <mergeCell ref="Q34:R34"/>
    <mergeCell ref="C22:E22"/>
    <mergeCell ref="B42:R43"/>
    <mergeCell ref="C17:E17"/>
    <mergeCell ref="F17:G17"/>
    <mergeCell ref="Q17:R17"/>
    <mergeCell ref="C18:E18"/>
    <mergeCell ref="F18:G18"/>
    <mergeCell ref="Q18:R18"/>
    <mergeCell ref="F36:H36"/>
    <mergeCell ref="C34:E34"/>
    <mergeCell ref="C19:E19"/>
    <mergeCell ref="C33:E33"/>
    <mergeCell ref="F33:G33"/>
    <mergeCell ref="Q33:R33"/>
    <mergeCell ref="C30:E30"/>
    <mergeCell ref="F30:G30"/>
    <mergeCell ref="Q30:R30"/>
    <mergeCell ref="Q31:R31"/>
    <mergeCell ref="Q19:R19"/>
    <mergeCell ref="C20:E20"/>
    <mergeCell ref="C28:E28"/>
    <mergeCell ref="C29:E29"/>
    <mergeCell ref="F29:G29"/>
    <mergeCell ref="Q29:R29"/>
    <mergeCell ref="C26:E26"/>
    <mergeCell ref="F26:G26"/>
    <mergeCell ref="Q26:R26"/>
    <mergeCell ref="C27:E27"/>
    <mergeCell ref="Q27:R27"/>
    <mergeCell ref="C21:E21"/>
    <mergeCell ref="F21:G21"/>
    <mergeCell ref="Q21:R21"/>
    <mergeCell ref="C25:E25"/>
    <mergeCell ref="F25:G25"/>
    <mergeCell ref="Q25:R25"/>
    <mergeCell ref="F27:G27"/>
    <mergeCell ref="C24:E24"/>
    <mergeCell ref="F24:G24"/>
    <mergeCell ref="Q16:R16"/>
    <mergeCell ref="A12:C12"/>
    <mergeCell ref="D12:E12"/>
    <mergeCell ref="Q12:R12"/>
    <mergeCell ref="A13:R13"/>
    <mergeCell ref="I14:L14"/>
    <mergeCell ref="C16:E16"/>
    <mergeCell ref="F16:G16"/>
    <mergeCell ref="T12:X12"/>
    <mergeCell ref="F12:P12"/>
    <mergeCell ref="F10:P10"/>
    <mergeCell ref="N14:R14"/>
    <mergeCell ref="W7:Z7"/>
    <mergeCell ref="A8:C8"/>
    <mergeCell ref="D8:R8"/>
    <mergeCell ref="A9:R9"/>
    <mergeCell ref="A14:C14"/>
    <mergeCell ref="D14:E14"/>
    <mergeCell ref="T2:AF2"/>
    <mergeCell ref="A10:C10"/>
    <mergeCell ref="D10:E10"/>
    <mergeCell ref="Q10:R10"/>
    <mergeCell ref="A11:R11"/>
    <mergeCell ref="A2:R6"/>
    <mergeCell ref="A7:R7"/>
    <mergeCell ref="T10:X10"/>
    <mergeCell ref="J40:K40"/>
    <mergeCell ref="J38:K38"/>
    <mergeCell ref="C23:E23"/>
    <mergeCell ref="F23:G23"/>
    <mergeCell ref="Q23:R23"/>
    <mergeCell ref="T40:X40"/>
    <mergeCell ref="N40:P40"/>
    <mergeCell ref="N38:P38"/>
    <mergeCell ref="F28:G28"/>
    <mergeCell ref="Q28:R28"/>
  </mergeCells>
  <printOptions horizontalCentered="1"/>
  <pageMargins left="0.31496062992125984" right="0.31496062992125984" top="0.7480314960629921" bottom="0.35433070866141736" header="0.31496062992125984" footer="0.31496062992125984"/>
  <pageSetup fitToHeight="1" fitToWidth="1"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R112"/>
  <sheetViews>
    <sheetView zoomScalePageLayoutView="0" workbookViewId="0" topLeftCell="A1">
      <pane ySplit="6" topLeftCell="A7" activePane="bottomLeft" state="frozen"/>
      <selection pane="topLeft" activeCell="R12" sqref="R12"/>
      <selection pane="bottomLeft" activeCell="M26" sqref="M26"/>
    </sheetView>
  </sheetViews>
  <sheetFormatPr defaultColWidth="9.140625" defaultRowHeight="15"/>
  <cols>
    <col min="1" max="1" width="4.7109375" style="0" customWidth="1"/>
    <col min="2" max="2" width="61.00390625" style="332" customWidth="1"/>
    <col min="3" max="3" width="14.7109375" style="331" customWidth="1"/>
    <col min="4" max="4" width="14.00390625" style="331" customWidth="1"/>
    <col min="5" max="5" width="13.57421875" style="326" customWidth="1"/>
    <col min="6" max="6" width="18.8515625" style="0" customWidth="1"/>
    <col min="7" max="7" width="13.57421875" style="326" customWidth="1"/>
    <col min="8" max="8" width="18.28125" style="0" customWidth="1"/>
    <col min="9" max="9" width="27.8515625" style="326" customWidth="1"/>
    <col min="10" max="10" width="3.7109375" style="0" customWidth="1"/>
    <col min="11" max="11" width="9.140625" style="359" customWidth="1"/>
  </cols>
  <sheetData>
    <row r="1" ht="15.75" thickBot="1"/>
    <row r="2" spans="1:18" ht="19.5">
      <c r="A2" s="558" t="s">
        <v>285</v>
      </c>
      <c r="B2" s="559"/>
      <c r="C2" s="559"/>
      <c r="D2" s="559"/>
      <c r="E2" s="559"/>
      <c r="F2" s="559"/>
      <c r="G2" s="559"/>
      <c r="H2" s="559"/>
      <c r="I2" s="560"/>
      <c r="J2" s="373"/>
      <c r="K2" s="379"/>
      <c r="L2" s="373"/>
      <c r="M2" s="373"/>
      <c r="N2" s="373"/>
      <c r="O2" s="373"/>
      <c r="P2" s="373"/>
      <c r="Q2" s="373"/>
      <c r="R2" s="373"/>
    </row>
    <row r="3" spans="1:18" ht="19.5">
      <c r="A3" s="561"/>
      <c r="B3" s="562"/>
      <c r="C3" s="562"/>
      <c r="D3" s="562"/>
      <c r="E3" s="562"/>
      <c r="F3" s="562"/>
      <c r="G3" s="562"/>
      <c r="H3" s="562"/>
      <c r="I3" s="563"/>
      <c r="J3" s="373"/>
      <c r="K3" s="379"/>
      <c r="L3" s="373"/>
      <c r="M3" s="373"/>
      <c r="N3" s="373"/>
      <c r="O3" s="373"/>
      <c r="P3" s="373"/>
      <c r="Q3" s="373"/>
      <c r="R3" s="373"/>
    </row>
    <row r="4" spans="1:18" ht="20.25" thickBot="1">
      <c r="A4" s="564"/>
      <c r="B4" s="565"/>
      <c r="C4" s="565"/>
      <c r="D4" s="565"/>
      <c r="E4" s="565"/>
      <c r="F4" s="565"/>
      <c r="G4" s="565"/>
      <c r="H4" s="565"/>
      <c r="I4" s="566"/>
      <c r="J4" s="373"/>
      <c r="K4" s="379"/>
      <c r="L4" s="373"/>
      <c r="M4" s="373"/>
      <c r="N4" s="373"/>
      <c r="O4" s="373"/>
      <c r="P4" s="373"/>
      <c r="Q4" s="373"/>
      <c r="R4" s="373"/>
    </row>
    <row r="5" spans="11:17" ht="16.5" thickBot="1">
      <c r="K5" s="190" t="s">
        <v>160</v>
      </c>
      <c r="N5" s="467" t="s">
        <v>162</v>
      </c>
      <c r="O5" s="468"/>
      <c r="P5" s="468"/>
      <c r="Q5" s="469"/>
    </row>
    <row r="8" ht="15.75" thickBot="1"/>
    <row r="9" spans="2:6" ht="15.75" thickBot="1">
      <c r="B9" s="554" t="str">
        <f>'Cover Page'!A15</f>
        <v>Highways Improvement for Urban Environment - Dublin</v>
      </c>
      <c r="C9" s="555"/>
      <c r="D9" s="330"/>
      <c r="E9" s="244"/>
      <c r="F9" s="244"/>
    </row>
    <row r="10" spans="2:6" ht="15.75" thickBot="1">
      <c r="B10" s="556" t="str">
        <f>'Cover Page'!A10</f>
        <v>Cost Report No_01</v>
      </c>
      <c r="C10" s="557"/>
      <c r="D10" s="330"/>
      <c r="E10" s="244"/>
      <c r="F10" s="244"/>
    </row>
    <row r="11" spans="2:6" ht="15">
      <c r="B11" s="329"/>
      <c r="C11" s="330"/>
      <c r="D11" s="330"/>
      <c r="E11" s="244"/>
      <c r="F11" s="244"/>
    </row>
    <row r="12" spans="3:6" ht="15">
      <c r="C12" s="330"/>
      <c r="D12" s="330"/>
      <c r="E12" s="244"/>
      <c r="F12" s="244"/>
    </row>
    <row r="13" spans="3:6" ht="15.75" thickBot="1">
      <c r="C13" s="330"/>
      <c r="D13" s="330"/>
      <c r="E13" s="244"/>
      <c r="F13" s="244"/>
    </row>
    <row r="14" spans="1:6" ht="15.75" thickBot="1">
      <c r="A14" s="576" t="s">
        <v>341</v>
      </c>
      <c r="B14" s="577"/>
      <c r="C14" s="330"/>
      <c r="D14" s="330"/>
      <c r="E14" s="244"/>
      <c r="F14" s="244"/>
    </row>
    <row r="15" spans="3:11" s="328" customFormat="1" ht="15">
      <c r="C15" s="571" t="s">
        <v>247</v>
      </c>
      <c r="D15" s="571" t="s">
        <v>238</v>
      </c>
      <c r="E15" s="573" t="s">
        <v>234</v>
      </c>
      <c r="F15" s="574"/>
      <c r="G15" s="573" t="s">
        <v>237</v>
      </c>
      <c r="H15" s="575"/>
      <c r="I15" s="571" t="s">
        <v>239</v>
      </c>
      <c r="J15" s="331"/>
      <c r="K15" s="378"/>
    </row>
    <row r="16" spans="1:11" s="328" customFormat="1" ht="15">
      <c r="A16" s="348" t="s">
        <v>199</v>
      </c>
      <c r="B16" s="347" t="s">
        <v>10</v>
      </c>
      <c r="C16" s="572"/>
      <c r="D16" s="572"/>
      <c r="E16" s="346" t="s">
        <v>235</v>
      </c>
      <c r="F16" s="349" t="s">
        <v>236</v>
      </c>
      <c r="G16" s="346" t="s">
        <v>235</v>
      </c>
      <c r="H16" s="349" t="s">
        <v>236</v>
      </c>
      <c r="I16" s="572"/>
      <c r="K16" s="378"/>
    </row>
    <row r="17" spans="1:9" ht="15">
      <c r="A17" s="322"/>
      <c r="B17" s="336"/>
      <c r="C17" s="321"/>
      <c r="D17" s="321"/>
      <c r="E17" s="337"/>
      <c r="F17" s="322"/>
      <c r="G17" s="337"/>
      <c r="H17" s="322"/>
      <c r="I17" s="337"/>
    </row>
    <row r="18" spans="1:11" ht="15">
      <c r="A18" s="321">
        <v>1</v>
      </c>
      <c r="B18" s="350" t="s">
        <v>240</v>
      </c>
      <c r="C18" s="321" t="s">
        <v>245</v>
      </c>
      <c r="D18" s="321" t="s">
        <v>246</v>
      </c>
      <c r="E18" s="337">
        <v>4500</v>
      </c>
      <c r="F18" s="321" t="s">
        <v>249</v>
      </c>
      <c r="G18" s="337">
        <v>4500</v>
      </c>
      <c r="H18" s="321" t="s">
        <v>249</v>
      </c>
      <c r="I18" s="337">
        <v>4500</v>
      </c>
      <c r="K18" s="359" t="s">
        <v>176</v>
      </c>
    </row>
    <row r="19" spans="1:11" ht="15">
      <c r="A19" s="321">
        <v>2</v>
      </c>
      <c r="B19" s="350" t="s">
        <v>241</v>
      </c>
      <c r="C19" s="321" t="s">
        <v>245</v>
      </c>
      <c r="D19" s="321" t="s">
        <v>246</v>
      </c>
      <c r="E19" s="337">
        <v>55000</v>
      </c>
      <c r="F19" s="321" t="s">
        <v>252</v>
      </c>
      <c r="G19" s="337">
        <v>50000</v>
      </c>
      <c r="H19" s="321" t="s">
        <v>252</v>
      </c>
      <c r="I19" s="337">
        <v>52000</v>
      </c>
      <c r="K19" s="359" t="s">
        <v>176</v>
      </c>
    </row>
    <row r="20" spans="1:11" ht="15">
      <c r="A20" s="321">
        <v>3</v>
      </c>
      <c r="B20" s="350" t="s">
        <v>242</v>
      </c>
      <c r="C20" s="321" t="s">
        <v>245</v>
      </c>
      <c r="D20" s="321" t="s">
        <v>246</v>
      </c>
      <c r="E20" s="337">
        <v>28000</v>
      </c>
      <c r="F20" s="321" t="s">
        <v>249</v>
      </c>
      <c r="G20" s="337">
        <v>25000</v>
      </c>
      <c r="H20" s="321" t="s">
        <v>249</v>
      </c>
      <c r="I20" s="337">
        <v>26000</v>
      </c>
      <c r="K20" s="359" t="s">
        <v>176</v>
      </c>
    </row>
    <row r="21" spans="1:11" ht="15">
      <c r="A21" s="321">
        <v>4</v>
      </c>
      <c r="B21" s="350" t="s">
        <v>243</v>
      </c>
      <c r="C21" s="321" t="s">
        <v>245</v>
      </c>
      <c r="D21" s="321" t="s">
        <v>246</v>
      </c>
      <c r="E21" s="337">
        <v>15000</v>
      </c>
      <c r="F21" s="321" t="s">
        <v>249</v>
      </c>
      <c r="G21" s="337">
        <v>15000</v>
      </c>
      <c r="H21" s="321" t="s">
        <v>249</v>
      </c>
      <c r="I21" s="337">
        <v>15000</v>
      </c>
      <c r="K21" s="359" t="s">
        <v>176</v>
      </c>
    </row>
    <row r="22" spans="1:11" ht="15">
      <c r="A22" s="321">
        <v>5</v>
      </c>
      <c r="B22" s="350" t="s">
        <v>244</v>
      </c>
      <c r="C22" s="321" t="s">
        <v>245</v>
      </c>
      <c r="D22" s="321" t="s">
        <v>246</v>
      </c>
      <c r="E22" s="337">
        <v>2500</v>
      </c>
      <c r="F22" s="321" t="s">
        <v>249</v>
      </c>
      <c r="G22" s="337">
        <v>2000</v>
      </c>
      <c r="H22" s="321" t="s">
        <v>249</v>
      </c>
      <c r="I22" s="337">
        <v>2000</v>
      </c>
      <c r="K22" s="359" t="s">
        <v>176</v>
      </c>
    </row>
    <row r="23" spans="1:9" ht="15">
      <c r="A23" s="321"/>
      <c r="B23" s="350"/>
      <c r="C23" s="321"/>
      <c r="D23" s="321"/>
      <c r="E23" s="337"/>
      <c r="F23" s="321"/>
      <c r="G23" s="337"/>
      <c r="H23" s="321"/>
      <c r="I23" s="337"/>
    </row>
    <row r="24" spans="1:9" ht="15">
      <c r="A24" s="321"/>
      <c r="B24" s="350"/>
      <c r="C24" s="321"/>
      <c r="D24" s="321"/>
      <c r="E24" s="337"/>
      <c r="F24" s="321"/>
      <c r="G24" s="337"/>
      <c r="H24" s="321"/>
      <c r="I24" s="337"/>
    </row>
    <row r="25" spans="1:9" ht="15">
      <c r="A25" s="321"/>
      <c r="B25" s="350"/>
      <c r="C25" s="321"/>
      <c r="D25" s="321"/>
      <c r="E25" s="337"/>
      <c r="F25" s="321"/>
      <c r="G25" s="337"/>
      <c r="H25" s="321"/>
      <c r="I25" s="337"/>
    </row>
    <row r="26" spans="1:9" ht="15">
      <c r="A26" s="321"/>
      <c r="B26" s="350"/>
      <c r="C26" s="321"/>
      <c r="D26" s="321"/>
      <c r="E26" s="337"/>
      <c r="F26" s="321"/>
      <c r="G26" s="337"/>
      <c r="H26" s="321"/>
      <c r="I26" s="337"/>
    </row>
    <row r="27" spans="1:9" ht="15">
      <c r="A27" s="321"/>
      <c r="B27" s="350"/>
      <c r="C27" s="321"/>
      <c r="D27" s="321"/>
      <c r="E27" s="337"/>
      <c r="F27" s="321"/>
      <c r="G27" s="337"/>
      <c r="H27" s="321"/>
      <c r="I27" s="337"/>
    </row>
    <row r="28" spans="1:9" ht="15">
      <c r="A28" s="321"/>
      <c r="B28" s="350"/>
      <c r="C28" s="321"/>
      <c r="D28" s="321"/>
      <c r="E28" s="337"/>
      <c r="F28" s="321"/>
      <c r="G28" s="337"/>
      <c r="H28" s="321"/>
      <c r="I28" s="337"/>
    </row>
    <row r="29" spans="1:9" ht="15">
      <c r="A29" s="321"/>
      <c r="B29" s="350"/>
      <c r="C29" s="321"/>
      <c r="D29" s="321"/>
      <c r="E29" s="337"/>
      <c r="F29" s="321"/>
      <c r="G29" s="337"/>
      <c r="H29" s="321"/>
      <c r="I29" s="337"/>
    </row>
    <row r="30" spans="1:9" ht="15">
      <c r="A30" s="321"/>
      <c r="B30" s="350"/>
      <c r="C30" s="321"/>
      <c r="D30" s="321"/>
      <c r="E30" s="337"/>
      <c r="F30" s="321"/>
      <c r="G30" s="337"/>
      <c r="H30" s="321"/>
      <c r="I30" s="337"/>
    </row>
    <row r="31" spans="1:9" ht="15">
      <c r="A31" s="321"/>
      <c r="B31" s="350"/>
      <c r="C31" s="321"/>
      <c r="D31" s="321"/>
      <c r="E31" s="337"/>
      <c r="F31" s="321"/>
      <c r="G31" s="337"/>
      <c r="H31" s="321"/>
      <c r="I31" s="337"/>
    </row>
    <row r="32" spans="1:9" ht="15">
      <c r="A32" s="321"/>
      <c r="B32" s="350"/>
      <c r="C32" s="321"/>
      <c r="D32" s="321"/>
      <c r="E32" s="337"/>
      <c r="F32" s="321"/>
      <c r="G32" s="337"/>
      <c r="H32" s="321"/>
      <c r="I32" s="337"/>
    </row>
    <row r="33" spans="1:9" ht="15">
      <c r="A33" s="321"/>
      <c r="B33" s="350"/>
      <c r="C33" s="321"/>
      <c r="D33" s="321"/>
      <c r="E33" s="337"/>
      <c r="F33" s="321"/>
      <c r="G33" s="337"/>
      <c r="H33" s="321"/>
      <c r="I33" s="337"/>
    </row>
    <row r="34" spans="1:9" ht="15">
      <c r="A34" s="321"/>
      <c r="B34" s="350"/>
      <c r="C34" s="321"/>
      <c r="D34" s="321"/>
      <c r="E34" s="337"/>
      <c r="F34" s="321"/>
      <c r="G34" s="337"/>
      <c r="H34" s="321"/>
      <c r="I34" s="337"/>
    </row>
    <row r="35" spans="1:9" ht="15">
      <c r="A35" s="321"/>
      <c r="B35" s="350"/>
      <c r="C35" s="321"/>
      <c r="D35" s="321"/>
      <c r="E35" s="337"/>
      <c r="F35" s="321"/>
      <c r="G35" s="337"/>
      <c r="H35" s="321"/>
      <c r="I35" s="337"/>
    </row>
    <row r="36" spans="1:9" ht="15">
      <c r="A36" s="321"/>
      <c r="B36" s="350"/>
      <c r="C36" s="321"/>
      <c r="D36" s="321"/>
      <c r="E36" s="337"/>
      <c r="F36" s="321"/>
      <c r="G36" s="337"/>
      <c r="H36" s="321"/>
      <c r="I36" s="337"/>
    </row>
    <row r="37" spans="1:9" ht="15">
      <c r="A37" s="321"/>
      <c r="B37" s="350"/>
      <c r="C37" s="321"/>
      <c r="D37" s="321"/>
      <c r="E37" s="337"/>
      <c r="F37" s="321"/>
      <c r="G37" s="337"/>
      <c r="H37" s="321"/>
      <c r="I37" s="337"/>
    </row>
    <row r="38" spans="1:9" ht="15">
      <c r="A38" s="321"/>
      <c r="B38" s="350"/>
      <c r="C38" s="321"/>
      <c r="D38" s="321"/>
      <c r="E38" s="337"/>
      <c r="F38" s="321"/>
      <c r="G38" s="337"/>
      <c r="H38" s="321"/>
      <c r="I38" s="337"/>
    </row>
    <row r="39" spans="1:9" ht="15">
      <c r="A39" s="321"/>
      <c r="B39" s="350"/>
      <c r="C39" s="321"/>
      <c r="D39" s="321"/>
      <c r="E39" s="337"/>
      <c r="F39" s="321"/>
      <c r="G39" s="337"/>
      <c r="H39" s="321"/>
      <c r="I39" s="337"/>
    </row>
    <row r="40" spans="1:9" ht="15">
      <c r="A40" s="321"/>
      <c r="B40" s="350"/>
      <c r="C40" s="321"/>
      <c r="D40" s="321"/>
      <c r="E40" s="337"/>
      <c r="F40" s="321"/>
      <c r="G40" s="337"/>
      <c r="H40" s="321"/>
      <c r="I40" s="337"/>
    </row>
    <row r="41" spans="1:9" ht="15">
      <c r="A41" s="321"/>
      <c r="B41" s="350"/>
      <c r="C41" s="321"/>
      <c r="D41" s="321"/>
      <c r="E41" s="337"/>
      <c r="F41" s="321"/>
      <c r="G41" s="337"/>
      <c r="H41" s="321"/>
      <c r="I41" s="337"/>
    </row>
    <row r="42" spans="1:9" ht="15">
      <c r="A42" s="331"/>
      <c r="I42" s="342"/>
    </row>
    <row r="43" spans="1:11" ht="15">
      <c r="A43" s="331"/>
      <c r="I43" s="343">
        <f>SUM(I17:I41)</f>
        <v>99500</v>
      </c>
      <c r="K43" s="359" t="s">
        <v>294</v>
      </c>
    </row>
    <row r="44" spans="1:9" ht="15.75" thickBot="1">
      <c r="A44" s="331"/>
      <c r="I44" s="344"/>
    </row>
    <row r="45" ht="15.75" thickTop="1">
      <c r="A45" s="331"/>
    </row>
    <row r="46" ht="15">
      <c r="A46" s="331"/>
    </row>
    <row r="47" ht="15.75" thickBot="1">
      <c r="A47" s="331"/>
    </row>
    <row r="48" spans="1:6" ht="15.75" customHeight="1" thickBot="1">
      <c r="A48" s="576" t="s">
        <v>342</v>
      </c>
      <c r="B48" s="577"/>
      <c r="C48" s="330"/>
      <c r="D48" s="330"/>
      <c r="E48" s="244"/>
      <c r="F48" s="244"/>
    </row>
    <row r="49" spans="1:11" s="328" customFormat="1" ht="15">
      <c r="A49" s="333"/>
      <c r="B49" s="333"/>
      <c r="C49" s="571" t="s">
        <v>247</v>
      </c>
      <c r="D49" s="567" t="s">
        <v>238</v>
      </c>
      <c r="E49" s="569" t="s">
        <v>234</v>
      </c>
      <c r="F49" s="570"/>
      <c r="G49" s="569" t="s">
        <v>237</v>
      </c>
      <c r="H49" s="570"/>
      <c r="I49" s="571" t="s">
        <v>248</v>
      </c>
      <c r="J49" s="331"/>
      <c r="K49" s="378"/>
    </row>
    <row r="50" spans="1:11" s="328" customFormat="1" ht="15">
      <c r="A50" s="347" t="s">
        <v>199</v>
      </c>
      <c r="B50" s="347" t="s">
        <v>10</v>
      </c>
      <c r="C50" s="572"/>
      <c r="D50" s="568"/>
      <c r="E50" s="346" t="s">
        <v>235</v>
      </c>
      <c r="F50" s="347" t="s">
        <v>236</v>
      </c>
      <c r="G50" s="346" t="s">
        <v>235</v>
      </c>
      <c r="H50" s="347" t="s">
        <v>236</v>
      </c>
      <c r="I50" s="572"/>
      <c r="K50" s="378"/>
    </row>
    <row r="51" spans="1:11" ht="15">
      <c r="A51" s="321">
        <v>1</v>
      </c>
      <c r="B51" s="350" t="s">
        <v>251</v>
      </c>
      <c r="C51" s="321"/>
      <c r="D51" s="321" t="s">
        <v>250</v>
      </c>
      <c r="E51" s="337">
        <v>7500</v>
      </c>
      <c r="F51" s="321" t="s">
        <v>253</v>
      </c>
      <c r="G51" s="337">
        <v>4200</v>
      </c>
      <c r="H51" s="321" t="s">
        <v>249</v>
      </c>
      <c r="I51" s="337">
        <f>SUM(E51)</f>
        <v>7500</v>
      </c>
      <c r="K51" s="359" t="s">
        <v>293</v>
      </c>
    </row>
    <row r="52" spans="1:9" ht="15">
      <c r="A52" s="321">
        <v>2</v>
      </c>
      <c r="B52" s="350"/>
      <c r="C52" s="321"/>
      <c r="D52" s="321"/>
      <c r="E52" s="337"/>
      <c r="F52" s="321"/>
      <c r="G52" s="337"/>
      <c r="H52" s="321"/>
      <c r="I52" s="337"/>
    </row>
    <row r="53" spans="1:9" ht="15">
      <c r="A53" s="321">
        <v>3</v>
      </c>
      <c r="B53" s="350"/>
      <c r="C53" s="321"/>
      <c r="D53" s="321"/>
      <c r="E53" s="337"/>
      <c r="F53" s="321"/>
      <c r="G53" s="337"/>
      <c r="H53" s="321"/>
      <c r="I53" s="337"/>
    </row>
    <row r="54" spans="1:9" ht="15">
      <c r="A54" s="321">
        <v>4</v>
      </c>
      <c r="B54" s="350"/>
      <c r="C54" s="321"/>
      <c r="D54" s="321"/>
      <c r="E54" s="337"/>
      <c r="F54" s="321"/>
      <c r="G54" s="337"/>
      <c r="H54" s="321"/>
      <c r="I54" s="337"/>
    </row>
    <row r="55" spans="1:9" ht="15">
      <c r="A55" s="321">
        <v>5</v>
      </c>
      <c r="B55" s="350"/>
      <c r="C55" s="321"/>
      <c r="D55" s="321"/>
      <c r="E55" s="337"/>
      <c r="F55" s="321"/>
      <c r="G55" s="337"/>
      <c r="H55" s="321"/>
      <c r="I55" s="337"/>
    </row>
    <row r="56" spans="1:9" ht="15">
      <c r="A56" s="321">
        <v>6</v>
      </c>
      <c r="B56" s="350"/>
      <c r="C56" s="321"/>
      <c r="D56" s="321"/>
      <c r="E56" s="337"/>
      <c r="F56" s="321"/>
      <c r="G56" s="337"/>
      <c r="H56" s="321"/>
      <c r="I56" s="337"/>
    </row>
    <row r="57" spans="1:9" ht="15">
      <c r="A57" s="321">
        <v>7</v>
      </c>
      <c r="B57" s="350"/>
      <c r="C57" s="321"/>
      <c r="D57" s="321"/>
      <c r="E57" s="337"/>
      <c r="F57" s="321"/>
      <c r="G57" s="337"/>
      <c r="H57" s="321"/>
      <c r="I57" s="337"/>
    </row>
    <row r="58" spans="1:9" ht="15">
      <c r="A58" s="321">
        <v>8</v>
      </c>
      <c r="B58" s="350"/>
      <c r="C58" s="321"/>
      <c r="D58" s="321"/>
      <c r="E58" s="337"/>
      <c r="F58" s="321"/>
      <c r="G58" s="337"/>
      <c r="H58" s="321"/>
      <c r="I58" s="337"/>
    </row>
    <row r="59" spans="1:9" ht="15">
      <c r="A59" s="321">
        <v>9</v>
      </c>
      <c r="B59" s="350"/>
      <c r="C59" s="321"/>
      <c r="D59" s="321"/>
      <c r="E59" s="337"/>
      <c r="F59" s="321"/>
      <c r="G59" s="337"/>
      <c r="H59" s="321"/>
      <c r="I59" s="337"/>
    </row>
    <row r="60" spans="1:9" ht="15">
      <c r="A60" s="321">
        <v>10</v>
      </c>
      <c r="B60" s="350"/>
      <c r="C60" s="321"/>
      <c r="D60" s="321"/>
      <c r="E60" s="337"/>
      <c r="F60" s="321"/>
      <c r="G60" s="337"/>
      <c r="H60" s="321"/>
      <c r="I60" s="337"/>
    </row>
    <row r="61" spans="1:9" ht="15">
      <c r="A61" s="321"/>
      <c r="B61" s="350"/>
      <c r="C61" s="321"/>
      <c r="D61" s="321"/>
      <c r="E61" s="337"/>
      <c r="F61" s="321"/>
      <c r="G61" s="337"/>
      <c r="H61" s="321"/>
      <c r="I61" s="337"/>
    </row>
    <row r="62" spans="1:9" ht="15">
      <c r="A62" s="321"/>
      <c r="B62" s="350"/>
      <c r="C62" s="321"/>
      <c r="D62" s="321"/>
      <c r="E62" s="337"/>
      <c r="F62" s="321"/>
      <c r="G62" s="337"/>
      <c r="H62" s="321"/>
      <c r="I62" s="337"/>
    </row>
    <row r="63" spans="1:9" ht="15">
      <c r="A63" s="321"/>
      <c r="B63" s="350"/>
      <c r="C63" s="321"/>
      <c r="D63" s="321"/>
      <c r="E63" s="337"/>
      <c r="F63" s="321"/>
      <c r="G63" s="337"/>
      <c r="H63" s="321"/>
      <c r="I63" s="337"/>
    </row>
    <row r="64" spans="1:9" ht="15">
      <c r="A64" s="321"/>
      <c r="B64" s="350"/>
      <c r="C64" s="321"/>
      <c r="D64" s="321"/>
      <c r="E64" s="337"/>
      <c r="F64" s="321"/>
      <c r="G64" s="337"/>
      <c r="H64" s="321"/>
      <c r="I64" s="337"/>
    </row>
    <row r="65" spans="1:9" ht="15">
      <c r="A65" s="321"/>
      <c r="B65" s="350"/>
      <c r="C65" s="321"/>
      <c r="D65" s="321"/>
      <c r="E65" s="337"/>
      <c r="F65" s="321"/>
      <c r="G65" s="337"/>
      <c r="H65" s="321"/>
      <c r="I65" s="337"/>
    </row>
    <row r="66" spans="1:9" ht="15">
      <c r="A66" s="321"/>
      <c r="B66" s="350"/>
      <c r="C66" s="321"/>
      <c r="D66" s="321"/>
      <c r="E66" s="337"/>
      <c r="F66" s="321"/>
      <c r="G66" s="337"/>
      <c r="H66" s="321"/>
      <c r="I66" s="337"/>
    </row>
    <row r="67" spans="1:9" ht="15">
      <c r="A67" s="321"/>
      <c r="B67" s="350"/>
      <c r="C67" s="321"/>
      <c r="D67" s="321"/>
      <c r="E67" s="337"/>
      <c r="F67" s="321"/>
      <c r="G67" s="337"/>
      <c r="H67" s="321"/>
      <c r="I67" s="337"/>
    </row>
    <row r="68" spans="1:9" ht="15">
      <c r="A68" s="321"/>
      <c r="B68" s="350"/>
      <c r="C68" s="321"/>
      <c r="D68" s="321"/>
      <c r="E68" s="337"/>
      <c r="F68" s="321"/>
      <c r="G68" s="337"/>
      <c r="H68" s="321"/>
      <c r="I68" s="337"/>
    </row>
    <row r="69" spans="1:9" ht="15">
      <c r="A69" s="321"/>
      <c r="B69" s="350"/>
      <c r="C69" s="321"/>
      <c r="D69" s="321"/>
      <c r="E69" s="337"/>
      <c r="F69" s="321"/>
      <c r="G69" s="337"/>
      <c r="H69" s="321"/>
      <c r="I69" s="337"/>
    </row>
    <row r="70" spans="1:9" ht="15">
      <c r="A70" s="321"/>
      <c r="B70" s="350"/>
      <c r="C70" s="321"/>
      <c r="D70" s="321"/>
      <c r="E70" s="337"/>
      <c r="F70" s="321"/>
      <c r="G70" s="337"/>
      <c r="H70" s="321"/>
      <c r="I70" s="337"/>
    </row>
    <row r="71" spans="1:9" ht="15">
      <c r="A71" s="321"/>
      <c r="B71" s="350"/>
      <c r="C71" s="321"/>
      <c r="D71" s="321"/>
      <c r="E71" s="337"/>
      <c r="F71" s="321"/>
      <c r="G71" s="337"/>
      <c r="H71" s="321"/>
      <c r="I71" s="337"/>
    </row>
    <row r="72" spans="1:9" ht="15">
      <c r="A72" s="321"/>
      <c r="B72" s="350"/>
      <c r="C72" s="321"/>
      <c r="D72" s="321"/>
      <c r="E72" s="337"/>
      <c r="F72" s="321"/>
      <c r="G72" s="337"/>
      <c r="H72" s="321"/>
      <c r="I72" s="337"/>
    </row>
    <row r="73" spans="1:9" ht="15">
      <c r="A73" s="321"/>
      <c r="B73" s="350"/>
      <c r="C73" s="321"/>
      <c r="D73" s="321"/>
      <c r="E73" s="337"/>
      <c r="F73" s="321"/>
      <c r="G73" s="337"/>
      <c r="H73" s="321"/>
      <c r="I73" s="337"/>
    </row>
    <row r="74" spans="1:9" ht="15">
      <c r="A74" s="321"/>
      <c r="B74" s="350"/>
      <c r="C74" s="321"/>
      <c r="D74" s="321"/>
      <c r="E74" s="337"/>
      <c r="F74" s="321"/>
      <c r="G74" s="337"/>
      <c r="H74" s="321"/>
      <c r="I74" s="337"/>
    </row>
    <row r="75" spans="1:9" ht="15">
      <c r="A75" s="321"/>
      <c r="B75" s="350"/>
      <c r="C75" s="321"/>
      <c r="D75" s="321"/>
      <c r="E75" s="337"/>
      <c r="F75" s="321"/>
      <c r="G75" s="337"/>
      <c r="H75" s="321"/>
      <c r="I75" s="337"/>
    </row>
    <row r="76" spans="1:9" ht="15">
      <c r="A76" s="321"/>
      <c r="B76" s="350"/>
      <c r="C76" s="321"/>
      <c r="D76" s="321"/>
      <c r="E76" s="337"/>
      <c r="F76" s="321"/>
      <c r="G76" s="337"/>
      <c r="H76" s="321"/>
      <c r="I76" s="337"/>
    </row>
    <row r="77" spans="1:9" ht="15">
      <c r="A77" s="321"/>
      <c r="B77" s="350"/>
      <c r="C77" s="321"/>
      <c r="D77" s="321"/>
      <c r="E77" s="337"/>
      <c r="F77" s="321"/>
      <c r="G77" s="337"/>
      <c r="H77" s="321"/>
      <c r="I77" s="337"/>
    </row>
    <row r="78" spans="1:9" ht="15">
      <c r="A78" s="321"/>
      <c r="B78" s="350"/>
      <c r="C78" s="321"/>
      <c r="D78" s="321"/>
      <c r="E78" s="337"/>
      <c r="F78" s="321"/>
      <c r="G78" s="337"/>
      <c r="H78" s="321"/>
      <c r="I78" s="337"/>
    </row>
    <row r="79" spans="1:9" ht="15">
      <c r="A79" s="321"/>
      <c r="B79" s="350"/>
      <c r="C79" s="321"/>
      <c r="D79" s="321"/>
      <c r="E79" s="337"/>
      <c r="F79" s="321"/>
      <c r="G79" s="337"/>
      <c r="H79" s="321"/>
      <c r="I79" s="337"/>
    </row>
    <row r="80" spans="1:9" ht="15">
      <c r="A80" s="321"/>
      <c r="B80" s="350"/>
      <c r="C80" s="321"/>
      <c r="D80" s="321"/>
      <c r="E80" s="337"/>
      <c r="F80" s="321"/>
      <c r="G80" s="337"/>
      <c r="H80" s="321"/>
      <c r="I80" s="337"/>
    </row>
    <row r="81" spans="1:9" ht="15">
      <c r="A81" s="331"/>
      <c r="E81" s="342"/>
      <c r="G81" s="342"/>
      <c r="I81" s="340"/>
    </row>
    <row r="82" spans="1:11" ht="15">
      <c r="A82" s="331"/>
      <c r="E82" s="343">
        <f>SUM(E51:E80)</f>
        <v>7500</v>
      </c>
      <c r="G82" s="343">
        <f>SUM(G51:G80)</f>
        <v>4200</v>
      </c>
      <c r="I82" s="343">
        <f>SUM(I51:I81)</f>
        <v>7500</v>
      </c>
      <c r="K82" s="359" t="s">
        <v>294</v>
      </c>
    </row>
    <row r="83" spans="1:9" ht="15.75" thickBot="1">
      <c r="A83" s="331"/>
      <c r="E83" s="344"/>
      <c r="G83" s="344"/>
      <c r="I83" s="341"/>
    </row>
    <row r="84" ht="15.75" thickTop="1">
      <c r="A84" s="331"/>
    </row>
    <row r="85" ht="15">
      <c r="A85" s="331"/>
    </row>
    <row r="86" ht="15">
      <c r="A86" s="331"/>
    </row>
    <row r="87" ht="15">
      <c r="A87" s="331"/>
    </row>
    <row r="88" ht="15">
      <c r="A88" s="331"/>
    </row>
    <row r="89" ht="15">
      <c r="A89" s="331"/>
    </row>
    <row r="90" ht="15">
      <c r="A90" s="331"/>
    </row>
    <row r="91" ht="15">
      <c r="A91" s="331"/>
    </row>
    <row r="92" ht="15">
      <c r="A92" s="331"/>
    </row>
    <row r="93" ht="15">
      <c r="A93" s="331"/>
    </row>
    <row r="94" ht="15">
      <c r="A94" s="331"/>
    </row>
    <row r="95" ht="15">
      <c r="A95" s="331"/>
    </row>
    <row r="96" ht="15">
      <c r="A96" s="331"/>
    </row>
    <row r="97" ht="15">
      <c r="A97" s="331"/>
    </row>
    <row r="98" ht="15">
      <c r="A98" s="331"/>
    </row>
    <row r="99" ht="15">
      <c r="A99" s="331"/>
    </row>
    <row r="100" ht="15">
      <c r="A100" s="331"/>
    </row>
    <row r="101" ht="15">
      <c r="A101" s="331"/>
    </row>
    <row r="102" ht="15">
      <c r="A102" s="331"/>
    </row>
    <row r="103" ht="15">
      <c r="A103" s="331"/>
    </row>
    <row r="104" ht="15">
      <c r="A104" s="331"/>
    </row>
    <row r="105" ht="15">
      <c r="A105" s="331"/>
    </row>
    <row r="106" ht="15">
      <c r="A106" s="331"/>
    </row>
    <row r="107" ht="15">
      <c r="A107" s="331"/>
    </row>
    <row r="108" ht="15">
      <c r="A108" s="331"/>
    </row>
    <row r="109" ht="15">
      <c r="A109" s="331"/>
    </row>
    <row r="110" ht="15">
      <c r="A110" s="331"/>
    </row>
    <row r="111" ht="15">
      <c r="A111" s="331"/>
    </row>
    <row r="112" ht="15">
      <c r="A112" s="331"/>
    </row>
  </sheetData>
  <sheetProtection/>
  <mergeCells count="16">
    <mergeCell ref="I49:I50"/>
    <mergeCell ref="E15:F15"/>
    <mergeCell ref="G15:H15"/>
    <mergeCell ref="D15:D16"/>
    <mergeCell ref="A14:B14"/>
    <mergeCell ref="A48:B48"/>
    <mergeCell ref="B9:C9"/>
    <mergeCell ref="B10:C10"/>
    <mergeCell ref="A2:I4"/>
    <mergeCell ref="N5:Q5"/>
    <mergeCell ref="D49:D50"/>
    <mergeCell ref="E49:F49"/>
    <mergeCell ref="G49:H49"/>
    <mergeCell ref="I15:I16"/>
    <mergeCell ref="C15:C16"/>
    <mergeCell ref="C49:C50"/>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R110"/>
  <sheetViews>
    <sheetView zoomScalePageLayoutView="0" workbookViewId="0" topLeftCell="A22">
      <selection activeCell="E26" sqref="E26"/>
    </sheetView>
  </sheetViews>
  <sheetFormatPr defaultColWidth="9.140625" defaultRowHeight="15"/>
  <cols>
    <col min="1" max="1" width="4.7109375" style="0" customWidth="1"/>
    <col min="2" max="2" width="61.00390625" style="332" customWidth="1"/>
    <col min="3" max="3" width="14.7109375" style="331" customWidth="1"/>
    <col min="4" max="4" width="14.00390625" style="331" customWidth="1"/>
    <col min="5" max="5" width="13.57421875" style="326" customWidth="1"/>
    <col min="6" max="6" width="18.8515625" style="0" customWidth="1"/>
    <col min="7" max="7" width="13.57421875" style="326" customWidth="1"/>
    <col min="8" max="8" width="18.28125" style="0" customWidth="1"/>
    <col min="9" max="9" width="27.8515625" style="326" customWidth="1"/>
    <col min="10" max="10" width="2.7109375" style="0" customWidth="1"/>
  </cols>
  <sheetData>
    <row r="1" ht="15.75" thickBot="1"/>
    <row r="2" spans="1:18" ht="19.5">
      <c r="A2" s="558" t="s">
        <v>286</v>
      </c>
      <c r="B2" s="559"/>
      <c r="C2" s="559"/>
      <c r="D2" s="559"/>
      <c r="E2" s="559"/>
      <c r="F2" s="559"/>
      <c r="G2" s="559"/>
      <c r="H2" s="559"/>
      <c r="I2" s="560"/>
      <c r="J2" s="373"/>
      <c r="K2" s="373"/>
      <c r="L2" s="373"/>
      <c r="M2" s="373"/>
      <c r="N2" s="373"/>
      <c r="O2" s="373"/>
      <c r="P2" s="373"/>
      <c r="Q2" s="373"/>
      <c r="R2" s="373"/>
    </row>
    <row r="3" spans="1:18" ht="19.5">
      <c r="A3" s="561"/>
      <c r="B3" s="562"/>
      <c r="C3" s="562"/>
      <c r="D3" s="562"/>
      <c r="E3" s="562"/>
      <c r="F3" s="562"/>
      <c r="G3" s="562"/>
      <c r="H3" s="562"/>
      <c r="I3" s="563"/>
      <c r="J3" s="373"/>
      <c r="K3" s="373"/>
      <c r="L3" s="373"/>
      <c r="M3" s="373"/>
      <c r="N3" s="373"/>
      <c r="O3" s="373"/>
      <c r="P3" s="373"/>
      <c r="Q3" s="373"/>
      <c r="R3" s="373"/>
    </row>
    <row r="4" spans="1:18" ht="20.25" thickBot="1">
      <c r="A4" s="564"/>
      <c r="B4" s="565"/>
      <c r="C4" s="565"/>
      <c r="D4" s="565"/>
      <c r="E4" s="565"/>
      <c r="F4" s="565"/>
      <c r="G4" s="565"/>
      <c r="H4" s="565"/>
      <c r="I4" s="566"/>
      <c r="J4" s="373"/>
      <c r="K4" s="373"/>
      <c r="L4" s="373"/>
      <c r="M4" s="373"/>
      <c r="N4" s="373"/>
      <c r="O4" s="373"/>
      <c r="P4" s="373"/>
      <c r="Q4" s="373"/>
      <c r="R4" s="373"/>
    </row>
    <row r="5" spans="1:18" ht="20.25" thickBot="1">
      <c r="A5" s="373"/>
      <c r="B5" s="373"/>
      <c r="C5" s="373"/>
      <c r="D5" s="373"/>
      <c r="E5" s="373"/>
      <c r="F5" s="373"/>
      <c r="G5" s="373"/>
      <c r="H5" s="373"/>
      <c r="I5" s="373"/>
      <c r="J5" s="373"/>
      <c r="K5" s="373"/>
      <c r="L5" s="373"/>
      <c r="M5" s="373"/>
      <c r="N5" s="373"/>
      <c r="O5" s="373"/>
      <c r="P5" s="373"/>
      <c r="Q5" s="373"/>
      <c r="R5" s="373"/>
    </row>
    <row r="6" spans="11:17" ht="16.5" customHeight="1" thickBot="1">
      <c r="K6" s="190" t="s">
        <v>160</v>
      </c>
      <c r="N6" s="467" t="s">
        <v>162</v>
      </c>
      <c r="O6" s="468"/>
      <c r="P6" s="468"/>
      <c r="Q6" s="469"/>
    </row>
    <row r="7" spans="2:6" ht="15.75" thickBot="1">
      <c r="B7" s="554" t="str">
        <f>'Cover Page'!A15</f>
        <v>Highways Improvement for Urban Environment - Dublin</v>
      </c>
      <c r="C7" s="555"/>
      <c r="D7" s="330"/>
      <c r="E7" s="244"/>
      <c r="F7" s="244"/>
    </row>
    <row r="8" spans="2:6" ht="15.75" thickBot="1">
      <c r="B8" s="556" t="str">
        <f>'Cover Page'!A10</f>
        <v>Cost Report No_01</v>
      </c>
      <c r="C8" s="557"/>
      <c r="D8" s="330"/>
      <c r="E8" s="244"/>
      <c r="F8" s="244"/>
    </row>
    <row r="9" spans="2:6" ht="15">
      <c r="B9" s="329"/>
      <c r="C9" s="330"/>
      <c r="D9" s="330"/>
      <c r="E9" s="244"/>
      <c r="F9" s="244"/>
    </row>
    <row r="10" spans="3:6" ht="15">
      <c r="C10" s="330"/>
      <c r="D10" s="330"/>
      <c r="E10" s="244"/>
      <c r="F10" s="244"/>
    </row>
    <row r="11" spans="3:6" ht="15.75" thickBot="1">
      <c r="C11" s="330"/>
      <c r="D11" s="330"/>
      <c r="E11" s="244"/>
      <c r="F11" s="244"/>
    </row>
    <row r="12" spans="1:6" ht="15.75" thickBot="1">
      <c r="A12" s="576" t="s">
        <v>318</v>
      </c>
      <c r="B12" s="577"/>
      <c r="C12" s="330"/>
      <c r="D12" s="330"/>
      <c r="E12" s="244"/>
      <c r="F12" s="244"/>
    </row>
    <row r="13" spans="3:10" s="328" customFormat="1" ht="15">
      <c r="C13" s="571" t="s">
        <v>247</v>
      </c>
      <c r="D13" s="571" t="s">
        <v>238</v>
      </c>
      <c r="E13" s="573" t="s">
        <v>234</v>
      </c>
      <c r="F13" s="574"/>
      <c r="G13" s="573" t="s">
        <v>237</v>
      </c>
      <c r="H13" s="575"/>
      <c r="I13" s="571" t="s">
        <v>239</v>
      </c>
      <c r="J13" s="331"/>
    </row>
    <row r="14" spans="1:9" s="328" customFormat="1" ht="15">
      <c r="A14" s="348" t="s">
        <v>199</v>
      </c>
      <c r="B14" s="347" t="s">
        <v>10</v>
      </c>
      <c r="C14" s="572"/>
      <c r="D14" s="572"/>
      <c r="E14" s="346" t="s">
        <v>235</v>
      </c>
      <c r="F14" s="349" t="s">
        <v>236</v>
      </c>
      <c r="G14" s="346" t="s">
        <v>235</v>
      </c>
      <c r="H14" s="349" t="s">
        <v>236</v>
      </c>
      <c r="I14" s="572"/>
    </row>
    <row r="15" spans="1:11" ht="15">
      <c r="A15" s="322"/>
      <c r="B15" s="336"/>
      <c r="C15" s="321"/>
      <c r="D15" s="321"/>
      <c r="E15" s="337"/>
      <c r="F15" s="322"/>
      <c r="G15" s="337"/>
      <c r="H15" s="322"/>
      <c r="I15" s="337"/>
      <c r="K15" s="359" t="s">
        <v>176</v>
      </c>
    </row>
    <row r="16" spans="1:9" ht="15">
      <c r="A16" s="321"/>
      <c r="B16" s="350"/>
      <c r="C16" s="321"/>
      <c r="D16" s="321"/>
      <c r="E16" s="337"/>
      <c r="F16" s="321"/>
      <c r="G16" s="337"/>
      <c r="H16" s="321"/>
      <c r="I16" s="337"/>
    </row>
    <row r="17" spans="1:9" ht="15">
      <c r="A17" s="321"/>
      <c r="B17" s="350"/>
      <c r="C17" s="321"/>
      <c r="D17" s="321"/>
      <c r="E17" s="337"/>
      <c r="F17" s="321"/>
      <c r="G17" s="337"/>
      <c r="H17" s="321"/>
      <c r="I17" s="337"/>
    </row>
    <row r="18" spans="1:9" ht="15">
      <c r="A18" s="321"/>
      <c r="B18" s="350"/>
      <c r="C18" s="321"/>
      <c r="D18" s="321"/>
      <c r="E18" s="337"/>
      <c r="F18" s="321"/>
      <c r="G18" s="337"/>
      <c r="H18" s="321"/>
      <c r="I18" s="337"/>
    </row>
    <row r="19" spans="1:9" ht="15">
      <c r="A19" s="321"/>
      <c r="B19" s="350"/>
      <c r="C19" s="321"/>
      <c r="D19" s="321"/>
      <c r="E19" s="337"/>
      <c r="F19" s="321"/>
      <c r="G19" s="337"/>
      <c r="H19" s="321"/>
      <c r="I19" s="337"/>
    </row>
    <row r="20" spans="1:9" ht="15">
      <c r="A20" s="321"/>
      <c r="B20" s="350"/>
      <c r="C20" s="321"/>
      <c r="D20" s="321"/>
      <c r="E20" s="337"/>
      <c r="F20" s="321"/>
      <c r="G20" s="337"/>
      <c r="H20" s="321"/>
      <c r="I20" s="337"/>
    </row>
    <row r="21" spans="1:9" ht="15">
      <c r="A21" s="321"/>
      <c r="B21" s="350"/>
      <c r="C21" s="321"/>
      <c r="D21" s="321"/>
      <c r="E21" s="337"/>
      <c r="F21" s="321"/>
      <c r="G21" s="337"/>
      <c r="H21" s="321"/>
      <c r="I21" s="337"/>
    </row>
    <row r="22" spans="1:9" ht="15">
      <c r="A22" s="321"/>
      <c r="B22" s="350"/>
      <c r="C22" s="321"/>
      <c r="D22" s="321"/>
      <c r="E22" s="337"/>
      <c r="F22" s="321"/>
      <c r="G22" s="337"/>
      <c r="H22" s="321"/>
      <c r="I22" s="337"/>
    </row>
    <row r="23" spans="1:9" ht="15">
      <c r="A23" s="321"/>
      <c r="B23" s="350"/>
      <c r="C23" s="321"/>
      <c r="D23" s="321"/>
      <c r="E23" s="337"/>
      <c r="F23" s="321"/>
      <c r="G23" s="337"/>
      <c r="H23" s="321"/>
      <c r="I23" s="337"/>
    </row>
    <row r="24" spans="1:9" ht="15">
      <c r="A24" s="321"/>
      <c r="B24" s="350"/>
      <c r="C24" s="321"/>
      <c r="D24" s="321"/>
      <c r="E24" s="337"/>
      <c r="F24" s="321"/>
      <c r="G24" s="337"/>
      <c r="H24" s="321"/>
      <c r="I24" s="337"/>
    </row>
    <row r="25" spans="1:9" ht="15">
      <c r="A25" s="321"/>
      <c r="B25" s="350"/>
      <c r="C25" s="321"/>
      <c r="D25" s="321"/>
      <c r="E25" s="337"/>
      <c r="F25" s="321"/>
      <c r="G25" s="337"/>
      <c r="H25" s="321"/>
      <c r="I25" s="337"/>
    </row>
    <row r="26" spans="1:9" ht="15">
      <c r="A26" s="321"/>
      <c r="B26" s="350"/>
      <c r="C26" s="321"/>
      <c r="D26" s="321"/>
      <c r="E26" s="337"/>
      <c r="F26" s="321"/>
      <c r="G26" s="337"/>
      <c r="H26" s="321"/>
      <c r="I26" s="337"/>
    </row>
    <row r="27" spans="1:9" ht="15">
      <c r="A27" s="321"/>
      <c r="B27" s="350"/>
      <c r="C27" s="321"/>
      <c r="D27" s="321"/>
      <c r="E27" s="337"/>
      <c r="F27" s="321"/>
      <c r="G27" s="337"/>
      <c r="H27" s="321"/>
      <c r="I27" s="337"/>
    </row>
    <row r="28" spans="1:9" ht="15">
      <c r="A28" s="321"/>
      <c r="B28" s="350"/>
      <c r="C28" s="321"/>
      <c r="D28" s="321"/>
      <c r="E28" s="337"/>
      <c r="F28" s="321"/>
      <c r="G28" s="337"/>
      <c r="H28" s="321"/>
      <c r="I28" s="337"/>
    </row>
    <row r="29" spans="1:9" ht="15">
      <c r="A29" s="321"/>
      <c r="B29" s="350"/>
      <c r="C29" s="321"/>
      <c r="D29" s="321"/>
      <c r="E29" s="337"/>
      <c r="F29" s="321"/>
      <c r="G29" s="337"/>
      <c r="H29" s="321"/>
      <c r="I29" s="337"/>
    </row>
    <row r="30" spans="1:9" ht="15">
      <c r="A30" s="321"/>
      <c r="B30" s="350"/>
      <c r="C30" s="321"/>
      <c r="D30" s="321"/>
      <c r="E30" s="337"/>
      <c r="F30" s="321"/>
      <c r="G30" s="337"/>
      <c r="H30" s="321"/>
      <c r="I30" s="337"/>
    </row>
    <row r="31" spans="1:9" ht="15">
      <c r="A31" s="321"/>
      <c r="B31" s="350"/>
      <c r="C31" s="321"/>
      <c r="D31" s="321"/>
      <c r="E31" s="337"/>
      <c r="F31" s="321"/>
      <c r="G31" s="337"/>
      <c r="H31" s="321"/>
      <c r="I31" s="337"/>
    </row>
    <row r="32" spans="1:9" ht="15">
      <c r="A32" s="321"/>
      <c r="B32" s="350"/>
      <c r="C32" s="321"/>
      <c r="D32" s="321"/>
      <c r="E32" s="337"/>
      <c r="F32" s="321"/>
      <c r="G32" s="337"/>
      <c r="H32" s="321"/>
      <c r="I32" s="337"/>
    </row>
    <row r="33" spans="1:9" ht="15">
      <c r="A33" s="321"/>
      <c r="B33" s="350"/>
      <c r="C33" s="321"/>
      <c r="D33" s="321"/>
      <c r="E33" s="337"/>
      <c r="F33" s="321"/>
      <c r="G33" s="337"/>
      <c r="H33" s="321"/>
      <c r="I33" s="337"/>
    </row>
    <row r="34" spans="1:9" ht="15">
      <c r="A34" s="321"/>
      <c r="B34" s="350"/>
      <c r="C34" s="321"/>
      <c r="D34" s="321"/>
      <c r="E34" s="337"/>
      <c r="F34" s="321"/>
      <c r="G34" s="337"/>
      <c r="H34" s="321"/>
      <c r="I34" s="337"/>
    </row>
    <row r="35" spans="1:9" ht="15">
      <c r="A35" s="321"/>
      <c r="B35" s="350"/>
      <c r="C35" s="321"/>
      <c r="D35" s="321"/>
      <c r="E35" s="337"/>
      <c r="F35" s="321"/>
      <c r="G35" s="337"/>
      <c r="H35" s="321"/>
      <c r="I35" s="337"/>
    </row>
    <row r="36" spans="1:9" ht="15">
      <c r="A36" s="321"/>
      <c r="B36" s="350"/>
      <c r="C36" s="321"/>
      <c r="D36" s="321"/>
      <c r="E36" s="337"/>
      <c r="F36" s="321"/>
      <c r="G36" s="337"/>
      <c r="H36" s="321"/>
      <c r="I36" s="337"/>
    </row>
    <row r="37" spans="1:9" ht="15">
      <c r="A37" s="321"/>
      <c r="B37" s="350"/>
      <c r="C37" s="321"/>
      <c r="D37" s="321"/>
      <c r="E37" s="337"/>
      <c r="F37" s="321"/>
      <c r="G37" s="337"/>
      <c r="H37" s="321"/>
      <c r="I37" s="337"/>
    </row>
    <row r="38" spans="1:9" ht="15">
      <c r="A38" s="321"/>
      <c r="B38" s="350"/>
      <c r="C38" s="321"/>
      <c r="D38" s="321"/>
      <c r="E38" s="337"/>
      <c r="F38" s="321"/>
      <c r="G38" s="337"/>
      <c r="H38" s="321"/>
      <c r="I38" s="337"/>
    </row>
    <row r="39" spans="1:9" ht="15">
      <c r="A39" s="321"/>
      <c r="B39" s="350"/>
      <c r="C39" s="321"/>
      <c r="D39" s="321"/>
      <c r="E39" s="337"/>
      <c r="F39" s="321"/>
      <c r="G39" s="337"/>
      <c r="H39" s="321"/>
      <c r="I39" s="337"/>
    </row>
    <row r="40" spans="1:9" ht="15">
      <c r="A40" s="331"/>
      <c r="I40" s="342"/>
    </row>
    <row r="41" spans="1:11" ht="15">
      <c r="A41" s="331"/>
      <c r="I41" s="343">
        <f>SUM(I15:I39)</f>
        <v>0</v>
      </c>
      <c r="K41" s="359" t="s">
        <v>294</v>
      </c>
    </row>
    <row r="42" spans="1:9" ht="15.75" thickBot="1">
      <c r="A42" s="331"/>
      <c r="I42" s="344"/>
    </row>
    <row r="43" ht="15.75" thickTop="1">
      <c r="A43" s="331"/>
    </row>
    <row r="44" ht="15">
      <c r="A44" s="331"/>
    </row>
    <row r="45" ht="15.75" thickBot="1">
      <c r="A45" s="331"/>
    </row>
    <row r="46" spans="1:6" ht="15.75" customHeight="1" thickBot="1">
      <c r="A46" s="576" t="s">
        <v>319</v>
      </c>
      <c r="B46" s="577"/>
      <c r="C46" s="330"/>
      <c r="D46" s="330"/>
      <c r="E46" s="244"/>
      <c r="F46" s="244"/>
    </row>
    <row r="47" spans="1:10" s="328" customFormat="1" ht="15">
      <c r="A47" s="333"/>
      <c r="B47" s="333"/>
      <c r="C47" s="571" t="s">
        <v>247</v>
      </c>
      <c r="D47" s="567" t="s">
        <v>238</v>
      </c>
      <c r="E47" s="569" t="s">
        <v>234</v>
      </c>
      <c r="F47" s="570"/>
      <c r="G47" s="569" t="s">
        <v>237</v>
      </c>
      <c r="H47" s="570"/>
      <c r="I47" s="571" t="s">
        <v>248</v>
      </c>
      <c r="J47" s="331"/>
    </row>
    <row r="48" spans="1:9" s="328" customFormat="1" ht="15">
      <c r="A48" s="347" t="s">
        <v>199</v>
      </c>
      <c r="B48" s="347" t="s">
        <v>10</v>
      </c>
      <c r="C48" s="572"/>
      <c r="D48" s="568"/>
      <c r="E48" s="346" t="s">
        <v>235</v>
      </c>
      <c r="F48" s="347" t="s">
        <v>236</v>
      </c>
      <c r="G48" s="346" t="s">
        <v>235</v>
      </c>
      <c r="H48" s="347" t="s">
        <v>236</v>
      </c>
      <c r="I48" s="572"/>
    </row>
    <row r="49" spans="1:11" ht="15">
      <c r="A49" s="321">
        <v>1</v>
      </c>
      <c r="B49" s="350" t="s">
        <v>255</v>
      </c>
      <c r="C49" s="321"/>
      <c r="D49" s="321" t="s">
        <v>250</v>
      </c>
      <c r="E49" s="337">
        <v>-5000</v>
      </c>
      <c r="F49" s="321"/>
      <c r="G49" s="337">
        <v>-7500</v>
      </c>
      <c r="H49" s="321" t="s">
        <v>249</v>
      </c>
      <c r="I49" s="337">
        <f>E49</f>
        <v>-5000</v>
      </c>
      <c r="K49" s="359" t="s">
        <v>293</v>
      </c>
    </row>
    <row r="50" spans="1:9" ht="15">
      <c r="A50" s="321"/>
      <c r="B50" s="350"/>
      <c r="C50" s="321"/>
      <c r="D50" s="321"/>
      <c r="E50" s="337"/>
      <c r="F50" s="321"/>
      <c r="G50" s="337"/>
      <c r="H50" s="321"/>
      <c r="I50" s="337"/>
    </row>
    <row r="51" spans="1:9" ht="15">
      <c r="A51" s="321"/>
      <c r="B51" s="350"/>
      <c r="C51" s="321"/>
      <c r="D51" s="321"/>
      <c r="E51" s="337"/>
      <c r="F51" s="321"/>
      <c r="G51" s="337"/>
      <c r="H51" s="321"/>
      <c r="I51" s="337"/>
    </row>
    <row r="52" spans="1:9" ht="15">
      <c r="A52" s="321"/>
      <c r="B52" s="350"/>
      <c r="C52" s="321"/>
      <c r="D52" s="321"/>
      <c r="E52" s="337"/>
      <c r="F52" s="321"/>
      <c r="G52" s="337"/>
      <c r="H52" s="321"/>
      <c r="I52" s="337"/>
    </row>
    <row r="53" spans="1:9" ht="15">
      <c r="A53" s="321"/>
      <c r="B53" s="350"/>
      <c r="C53" s="321"/>
      <c r="D53" s="321"/>
      <c r="E53" s="337"/>
      <c r="F53" s="321"/>
      <c r="G53" s="337"/>
      <c r="H53" s="321"/>
      <c r="I53" s="337"/>
    </row>
    <row r="54" spans="1:9" ht="15">
      <c r="A54" s="321"/>
      <c r="B54" s="350"/>
      <c r="C54" s="321"/>
      <c r="D54" s="321"/>
      <c r="E54" s="337"/>
      <c r="F54" s="321"/>
      <c r="G54" s="337"/>
      <c r="H54" s="321"/>
      <c r="I54" s="337"/>
    </row>
    <row r="55" spans="1:9" ht="15">
      <c r="A55" s="321"/>
      <c r="B55" s="350"/>
      <c r="C55" s="321"/>
      <c r="D55" s="321"/>
      <c r="E55" s="337"/>
      <c r="F55" s="321"/>
      <c r="G55" s="337"/>
      <c r="H55" s="321"/>
      <c r="I55" s="337"/>
    </row>
    <row r="56" spans="1:9" ht="15">
      <c r="A56" s="321"/>
      <c r="B56" s="350"/>
      <c r="C56" s="321"/>
      <c r="D56" s="321"/>
      <c r="E56" s="337"/>
      <c r="F56" s="321"/>
      <c r="G56" s="337"/>
      <c r="H56" s="321"/>
      <c r="I56" s="337"/>
    </row>
    <row r="57" spans="1:9" ht="15">
      <c r="A57" s="321"/>
      <c r="B57" s="350"/>
      <c r="C57" s="321"/>
      <c r="D57" s="321"/>
      <c r="E57" s="337"/>
      <c r="F57" s="321"/>
      <c r="G57" s="337"/>
      <c r="H57" s="321"/>
      <c r="I57" s="337"/>
    </row>
    <row r="58" spans="1:9" ht="15">
      <c r="A58" s="321"/>
      <c r="B58" s="350"/>
      <c r="C58" s="321"/>
      <c r="D58" s="321"/>
      <c r="E58" s="337"/>
      <c r="F58" s="321"/>
      <c r="G58" s="337"/>
      <c r="H58" s="321"/>
      <c r="I58" s="337"/>
    </row>
    <row r="59" spans="1:9" ht="15">
      <c r="A59" s="321"/>
      <c r="B59" s="350"/>
      <c r="C59" s="321"/>
      <c r="D59" s="321"/>
      <c r="E59" s="337"/>
      <c r="F59" s="321"/>
      <c r="G59" s="337"/>
      <c r="H59" s="321"/>
      <c r="I59" s="337"/>
    </row>
    <row r="60" spans="1:9" ht="15">
      <c r="A60" s="321"/>
      <c r="B60" s="350"/>
      <c r="C60" s="321"/>
      <c r="D60" s="321"/>
      <c r="E60" s="337"/>
      <c r="F60" s="321"/>
      <c r="G60" s="337"/>
      <c r="H60" s="321"/>
      <c r="I60" s="337"/>
    </row>
    <row r="61" spans="1:9" ht="15">
      <c r="A61" s="321"/>
      <c r="B61" s="350"/>
      <c r="C61" s="321"/>
      <c r="D61" s="321"/>
      <c r="E61" s="337"/>
      <c r="F61" s="321"/>
      <c r="G61" s="337"/>
      <c r="H61" s="321"/>
      <c r="I61" s="337"/>
    </row>
    <row r="62" spans="1:9" ht="15">
      <c r="A62" s="321"/>
      <c r="B62" s="350"/>
      <c r="C62" s="321"/>
      <c r="D62" s="321"/>
      <c r="E62" s="337"/>
      <c r="F62" s="321"/>
      <c r="G62" s="337"/>
      <c r="H62" s="321"/>
      <c r="I62" s="337"/>
    </row>
    <row r="63" spans="1:9" ht="15">
      <c r="A63" s="321"/>
      <c r="B63" s="350"/>
      <c r="C63" s="321"/>
      <c r="D63" s="321"/>
      <c r="E63" s="337"/>
      <c r="F63" s="321"/>
      <c r="G63" s="337"/>
      <c r="H63" s="321"/>
      <c r="I63" s="337"/>
    </row>
    <row r="64" spans="1:9" ht="15">
      <c r="A64" s="321"/>
      <c r="B64" s="350"/>
      <c r="C64" s="321"/>
      <c r="D64" s="321"/>
      <c r="E64" s="337"/>
      <c r="F64" s="321"/>
      <c r="G64" s="337"/>
      <c r="H64" s="321"/>
      <c r="I64" s="337"/>
    </row>
    <row r="65" spans="1:9" ht="15">
      <c r="A65" s="321"/>
      <c r="B65" s="350"/>
      <c r="C65" s="321"/>
      <c r="D65" s="321"/>
      <c r="E65" s="337"/>
      <c r="F65" s="321"/>
      <c r="G65" s="337"/>
      <c r="H65" s="321"/>
      <c r="I65" s="337"/>
    </row>
    <row r="66" spans="1:9" ht="15">
      <c r="A66" s="321"/>
      <c r="B66" s="350"/>
      <c r="C66" s="321"/>
      <c r="D66" s="321"/>
      <c r="E66" s="337"/>
      <c r="F66" s="321"/>
      <c r="G66" s="337"/>
      <c r="H66" s="321"/>
      <c r="I66" s="337"/>
    </row>
    <row r="67" spans="1:9" ht="15">
      <c r="A67" s="321"/>
      <c r="B67" s="350"/>
      <c r="C67" s="321"/>
      <c r="D67" s="321"/>
      <c r="E67" s="337"/>
      <c r="F67" s="321"/>
      <c r="G67" s="337"/>
      <c r="H67" s="321"/>
      <c r="I67" s="337"/>
    </row>
    <row r="68" spans="1:9" ht="15">
      <c r="A68" s="321"/>
      <c r="B68" s="350"/>
      <c r="C68" s="321"/>
      <c r="D68" s="321"/>
      <c r="E68" s="337"/>
      <c r="F68" s="321"/>
      <c r="G68" s="337"/>
      <c r="H68" s="321"/>
      <c r="I68" s="337"/>
    </row>
    <row r="69" spans="1:9" ht="15">
      <c r="A69" s="321"/>
      <c r="B69" s="350"/>
      <c r="C69" s="321"/>
      <c r="D69" s="321"/>
      <c r="E69" s="337"/>
      <c r="F69" s="321"/>
      <c r="G69" s="337"/>
      <c r="H69" s="321"/>
      <c r="I69" s="337"/>
    </row>
    <row r="70" spans="1:9" ht="15">
      <c r="A70" s="321"/>
      <c r="B70" s="350"/>
      <c r="C70" s="321"/>
      <c r="D70" s="321"/>
      <c r="E70" s="337"/>
      <c r="F70" s="321"/>
      <c r="G70" s="337"/>
      <c r="H70" s="321"/>
      <c r="I70" s="337"/>
    </row>
    <row r="71" spans="1:9" ht="15">
      <c r="A71" s="321"/>
      <c r="B71" s="350"/>
      <c r="C71" s="321"/>
      <c r="D71" s="321"/>
      <c r="E71" s="337"/>
      <c r="F71" s="321"/>
      <c r="G71" s="337"/>
      <c r="H71" s="321"/>
      <c r="I71" s="337"/>
    </row>
    <row r="72" spans="1:9" ht="15">
      <c r="A72" s="321"/>
      <c r="B72" s="350"/>
      <c r="C72" s="321"/>
      <c r="D72" s="321"/>
      <c r="E72" s="337"/>
      <c r="F72" s="321"/>
      <c r="G72" s="337"/>
      <c r="H72" s="321"/>
      <c r="I72" s="337"/>
    </row>
    <row r="73" spans="1:9" ht="15">
      <c r="A73" s="321"/>
      <c r="B73" s="350"/>
      <c r="C73" s="321"/>
      <c r="D73" s="321"/>
      <c r="E73" s="337"/>
      <c r="F73" s="321"/>
      <c r="G73" s="337"/>
      <c r="H73" s="321"/>
      <c r="I73" s="337"/>
    </row>
    <row r="74" spans="1:9" ht="15">
      <c r="A74" s="321"/>
      <c r="B74" s="350"/>
      <c r="C74" s="321"/>
      <c r="D74" s="321"/>
      <c r="E74" s="337"/>
      <c r="F74" s="321"/>
      <c r="G74" s="337"/>
      <c r="H74" s="321"/>
      <c r="I74" s="337"/>
    </row>
    <row r="75" spans="1:9" ht="15">
      <c r="A75" s="321"/>
      <c r="B75" s="350"/>
      <c r="C75" s="321"/>
      <c r="D75" s="321"/>
      <c r="E75" s="337"/>
      <c r="F75" s="321"/>
      <c r="G75" s="337"/>
      <c r="H75" s="321"/>
      <c r="I75" s="337"/>
    </row>
    <row r="76" spans="1:9" ht="15">
      <c r="A76" s="321"/>
      <c r="B76" s="350"/>
      <c r="C76" s="321"/>
      <c r="D76" s="321"/>
      <c r="E76" s="337"/>
      <c r="F76" s="321"/>
      <c r="G76" s="337"/>
      <c r="H76" s="321"/>
      <c r="I76" s="337"/>
    </row>
    <row r="77" spans="1:9" ht="15">
      <c r="A77" s="321"/>
      <c r="B77" s="350"/>
      <c r="C77" s="321"/>
      <c r="D77" s="321"/>
      <c r="E77" s="337"/>
      <c r="F77" s="321"/>
      <c r="G77" s="337"/>
      <c r="H77" s="321"/>
      <c r="I77" s="337"/>
    </row>
    <row r="78" spans="1:9" ht="15">
      <c r="A78" s="321"/>
      <c r="B78" s="350"/>
      <c r="C78" s="321"/>
      <c r="D78" s="321"/>
      <c r="E78" s="337"/>
      <c r="F78" s="321"/>
      <c r="G78" s="337"/>
      <c r="H78" s="321"/>
      <c r="I78" s="337"/>
    </row>
    <row r="79" spans="1:9" ht="15">
      <c r="A79" s="331"/>
      <c r="E79" s="342"/>
      <c r="G79" s="342"/>
      <c r="I79" s="340"/>
    </row>
    <row r="80" spans="1:11" ht="15">
      <c r="A80" s="331"/>
      <c r="E80" s="343">
        <f>SUM(E49:E78)</f>
        <v>-5000</v>
      </c>
      <c r="G80" s="343">
        <f>SUM(G49:G78)</f>
        <v>-7500</v>
      </c>
      <c r="I80" s="343">
        <f>SUM(I49:I79)</f>
        <v>-5000</v>
      </c>
      <c r="K80" s="359" t="s">
        <v>294</v>
      </c>
    </row>
    <row r="81" spans="1:9" ht="15.75" thickBot="1">
      <c r="A81" s="331"/>
      <c r="E81" s="344"/>
      <c r="G81" s="344"/>
      <c r="I81" s="341"/>
    </row>
    <row r="82" ht="15.75" thickTop="1">
      <c r="A82" s="331"/>
    </row>
    <row r="83" ht="15">
      <c r="A83" s="331"/>
    </row>
    <row r="84" ht="15">
      <c r="A84" s="331"/>
    </row>
    <row r="85" ht="15">
      <c r="A85" s="331"/>
    </row>
    <row r="86" ht="15">
      <c r="A86" s="331"/>
    </row>
    <row r="87" ht="15">
      <c r="A87" s="331"/>
    </row>
    <row r="88" ht="15">
      <c r="A88" s="331"/>
    </row>
    <row r="89" ht="15">
      <c r="A89" s="331"/>
    </row>
    <row r="90" ht="15">
      <c r="A90" s="331"/>
    </row>
    <row r="91" ht="15">
      <c r="A91" s="331"/>
    </row>
    <row r="92" ht="15">
      <c r="A92" s="331"/>
    </row>
    <row r="93" ht="15">
      <c r="A93" s="331"/>
    </row>
    <row r="94" ht="15">
      <c r="A94" s="331"/>
    </row>
    <row r="95" ht="15">
      <c r="A95" s="331"/>
    </row>
    <row r="96" ht="15">
      <c r="A96" s="331"/>
    </row>
    <row r="97" ht="15">
      <c r="A97" s="331"/>
    </row>
    <row r="98" ht="15">
      <c r="A98" s="331"/>
    </row>
    <row r="99" ht="15">
      <c r="A99" s="331"/>
    </row>
    <row r="100" ht="15">
      <c r="A100" s="331"/>
    </row>
    <row r="101" ht="15">
      <c r="A101" s="331"/>
    </row>
    <row r="102" ht="15">
      <c r="A102" s="331"/>
    </row>
    <row r="103" ht="15">
      <c r="A103" s="331"/>
    </row>
    <row r="104" ht="15">
      <c r="A104" s="331"/>
    </row>
    <row r="105" ht="15">
      <c r="A105" s="331"/>
    </row>
    <row r="106" ht="15">
      <c r="A106" s="331"/>
    </row>
    <row r="107" ht="15">
      <c r="A107" s="331"/>
    </row>
    <row r="108" ht="15">
      <c r="A108" s="331"/>
    </row>
    <row r="109" ht="15">
      <c r="A109" s="331"/>
    </row>
    <row r="110" ht="15">
      <c r="A110" s="331"/>
    </row>
  </sheetData>
  <sheetProtection/>
  <mergeCells count="16">
    <mergeCell ref="B7:C7"/>
    <mergeCell ref="B8:C8"/>
    <mergeCell ref="A12:B12"/>
    <mergeCell ref="C13:C14"/>
    <mergeCell ref="D13:D14"/>
    <mergeCell ref="E13:F13"/>
    <mergeCell ref="A2:I4"/>
    <mergeCell ref="N6:Q6"/>
    <mergeCell ref="G13:H13"/>
    <mergeCell ref="I13:I14"/>
    <mergeCell ref="A46:B46"/>
    <mergeCell ref="C47:C48"/>
    <mergeCell ref="D47:D48"/>
    <mergeCell ref="E47:F47"/>
    <mergeCell ref="G47:H47"/>
    <mergeCell ref="I47:I48"/>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8"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Q78"/>
  <sheetViews>
    <sheetView zoomScalePageLayoutView="0" workbookViewId="0" topLeftCell="A4">
      <selection activeCell="G23" sqref="G23"/>
    </sheetView>
  </sheetViews>
  <sheetFormatPr defaultColWidth="9.140625" defaultRowHeight="15"/>
  <cols>
    <col min="1" max="1" width="4.7109375" style="0" customWidth="1"/>
    <col min="2" max="2" width="89.57421875" style="332" customWidth="1"/>
    <col min="3" max="3" width="16.00390625" style="326" customWidth="1"/>
    <col min="4" max="4" width="14.00390625" style="0" customWidth="1"/>
    <col min="5" max="5" width="2.7109375" style="0" customWidth="1"/>
  </cols>
  <sheetData>
    <row r="1" ht="15.75" thickBot="1"/>
    <row r="2" spans="1:13" ht="19.5">
      <c r="A2" s="558" t="s">
        <v>324</v>
      </c>
      <c r="B2" s="559"/>
      <c r="C2" s="559"/>
      <c r="D2" s="560"/>
      <c r="E2" s="373"/>
      <c r="F2" s="373"/>
      <c r="G2" s="373"/>
      <c r="H2" s="373"/>
      <c r="I2" s="373"/>
      <c r="J2" s="373"/>
      <c r="K2" s="373"/>
      <c r="L2" s="373"/>
      <c r="M2" s="373"/>
    </row>
    <row r="3" spans="1:13" ht="19.5">
      <c r="A3" s="561"/>
      <c r="B3" s="562"/>
      <c r="C3" s="562"/>
      <c r="D3" s="563"/>
      <c r="E3" s="373"/>
      <c r="F3" s="373"/>
      <c r="G3" s="373"/>
      <c r="H3" s="373"/>
      <c r="I3" s="373"/>
      <c r="J3" s="373"/>
      <c r="K3" s="373"/>
      <c r="L3" s="373"/>
      <c r="M3" s="373"/>
    </row>
    <row r="4" spans="1:13" ht="20.25" thickBot="1">
      <c r="A4" s="564"/>
      <c r="B4" s="565"/>
      <c r="C4" s="565"/>
      <c r="D4" s="566"/>
      <c r="E4" s="373"/>
      <c r="F4" s="373"/>
      <c r="G4" s="373"/>
      <c r="H4" s="373"/>
      <c r="I4" s="373"/>
      <c r="J4" s="373"/>
      <c r="K4" s="373"/>
      <c r="L4" s="373"/>
      <c r="M4" s="373"/>
    </row>
    <row r="5" spans="1:13" ht="20.25" thickBot="1">
      <c r="A5" s="373"/>
      <c r="B5" s="373"/>
      <c r="C5" s="417"/>
      <c r="D5" s="373"/>
      <c r="E5" s="373"/>
      <c r="F5" s="373"/>
      <c r="G5" s="373"/>
      <c r="H5" s="373"/>
      <c r="I5" s="373"/>
      <c r="J5" s="373"/>
      <c r="K5" s="373"/>
      <c r="L5" s="373"/>
      <c r="M5" s="373"/>
    </row>
    <row r="6" spans="6:12" ht="16.5" customHeight="1" thickBot="1">
      <c r="F6" s="190" t="s">
        <v>160</v>
      </c>
      <c r="I6" s="467" t="s">
        <v>162</v>
      </c>
      <c r="J6" s="468"/>
      <c r="K6" s="468"/>
      <c r="L6" s="469"/>
    </row>
    <row r="7" spans="2:4" ht="15.75" thickBot="1">
      <c r="B7" s="413" t="str">
        <f>'Cover Page'!A15</f>
        <v>Highways Improvement for Urban Environment - Dublin</v>
      </c>
      <c r="D7" s="326"/>
    </row>
    <row r="8" spans="2:4" ht="15.75" thickBot="1">
      <c r="B8" s="414" t="str">
        <f>'Cover Page'!A10</f>
        <v>Cost Report No_01</v>
      </c>
      <c r="D8" s="326"/>
    </row>
    <row r="9" spans="2:4" ht="15">
      <c r="B9" s="329"/>
      <c r="D9" s="326"/>
    </row>
    <row r="10" ht="15">
      <c r="D10" s="326"/>
    </row>
    <row r="11" ht="15.75" thickBot="1">
      <c r="D11" s="326"/>
    </row>
    <row r="12" spans="1:4" ht="15.75" thickBot="1">
      <c r="A12" s="576" t="s">
        <v>327</v>
      </c>
      <c r="B12" s="577"/>
      <c r="D12" s="326"/>
    </row>
    <row r="13" spans="3:17" s="328" customFormat="1" ht="15" customHeight="1" thickBot="1">
      <c r="C13" s="569" t="s">
        <v>325</v>
      </c>
      <c r="D13" s="570"/>
      <c r="E13" s="331"/>
      <c r="F13" s="582" t="s">
        <v>350</v>
      </c>
      <c r="G13" s="583"/>
      <c r="H13" s="583"/>
      <c r="I13" s="583"/>
      <c r="J13" s="584"/>
      <c r="K13" s="584"/>
      <c r="L13" s="584"/>
      <c r="M13" s="584"/>
      <c r="N13" s="584"/>
      <c r="O13" s="584"/>
      <c r="P13" s="584"/>
      <c r="Q13" s="585"/>
    </row>
    <row r="14" spans="1:4" s="328" customFormat="1" ht="15">
      <c r="A14" s="347" t="s">
        <v>199</v>
      </c>
      <c r="B14" s="347" t="s">
        <v>10</v>
      </c>
      <c r="C14" s="411" t="s">
        <v>235</v>
      </c>
      <c r="D14" s="347" t="s">
        <v>326</v>
      </c>
    </row>
    <row r="15" spans="1:6" ht="18.75" customHeight="1">
      <c r="A15" s="321">
        <v>1</v>
      </c>
      <c r="B15" s="350" t="s">
        <v>339</v>
      </c>
      <c r="C15" s="337">
        <v>10000</v>
      </c>
      <c r="D15" s="416" t="s">
        <v>332</v>
      </c>
      <c r="F15" s="359" t="s">
        <v>340</v>
      </c>
    </row>
    <row r="16" spans="1:6" ht="30">
      <c r="A16" s="321">
        <v>2</v>
      </c>
      <c r="B16" s="350" t="s">
        <v>333</v>
      </c>
      <c r="C16" s="337">
        <v>120000</v>
      </c>
      <c r="D16" s="416" t="s">
        <v>334</v>
      </c>
      <c r="F16" s="359" t="s">
        <v>340</v>
      </c>
    </row>
    <row r="17" spans="1:4" ht="15">
      <c r="A17" s="321"/>
      <c r="B17" s="350"/>
      <c r="C17" s="337"/>
      <c r="D17" s="416"/>
    </row>
    <row r="18" spans="1:4" ht="15">
      <c r="A18" s="321"/>
      <c r="B18" s="350"/>
      <c r="C18" s="337"/>
      <c r="D18" s="416"/>
    </row>
    <row r="19" spans="1:4" ht="15">
      <c r="A19" s="321"/>
      <c r="B19" s="350"/>
      <c r="C19" s="337"/>
      <c r="D19" s="416"/>
    </row>
    <row r="20" spans="1:4" ht="15">
      <c r="A20" s="321"/>
      <c r="B20" s="350"/>
      <c r="C20" s="337"/>
      <c r="D20" s="416"/>
    </row>
    <row r="21" spans="1:4" ht="15">
      <c r="A21" s="321"/>
      <c r="B21" s="350"/>
      <c r="C21" s="337"/>
      <c r="D21" s="416"/>
    </row>
    <row r="22" spans="1:4" ht="15">
      <c r="A22" s="321"/>
      <c r="B22" s="350"/>
      <c r="C22" s="337"/>
      <c r="D22" s="416"/>
    </row>
    <row r="23" spans="1:4" ht="15">
      <c r="A23" s="321"/>
      <c r="B23" s="350"/>
      <c r="C23" s="337"/>
      <c r="D23" s="416"/>
    </row>
    <row r="24" spans="1:4" ht="15">
      <c r="A24" s="321"/>
      <c r="B24" s="350"/>
      <c r="C24" s="337"/>
      <c r="D24" s="416"/>
    </row>
    <row r="25" spans="1:4" ht="15">
      <c r="A25" s="321"/>
      <c r="B25" s="350"/>
      <c r="C25" s="337"/>
      <c r="D25" s="416"/>
    </row>
    <row r="26" spans="1:4" ht="15">
      <c r="A26" s="321"/>
      <c r="B26" s="350"/>
      <c r="C26" s="337"/>
      <c r="D26" s="416"/>
    </row>
    <row r="27" spans="1:4" ht="15">
      <c r="A27" s="321"/>
      <c r="B27" s="350"/>
      <c r="C27" s="337"/>
      <c r="D27" s="416"/>
    </row>
    <row r="28" spans="1:4" ht="15">
      <c r="A28" s="321"/>
      <c r="B28" s="350"/>
      <c r="C28" s="337"/>
      <c r="D28" s="416"/>
    </row>
    <row r="29" spans="1:4" ht="15">
      <c r="A29" s="321"/>
      <c r="B29" s="350"/>
      <c r="C29" s="337"/>
      <c r="D29" s="416"/>
    </row>
    <row r="30" spans="1:4" ht="15">
      <c r="A30" s="321"/>
      <c r="B30" s="350"/>
      <c r="C30" s="337"/>
      <c r="D30" s="416"/>
    </row>
    <row r="31" spans="1:4" ht="15">
      <c r="A31" s="321"/>
      <c r="B31" s="350"/>
      <c r="C31" s="337"/>
      <c r="D31" s="416"/>
    </row>
    <row r="32" spans="1:4" ht="15">
      <c r="A32" s="321"/>
      <c r="B32" s="350"/>
      <c r="C32" s="337"/>
      <c r="D32" s="416"/>
    </row>
    <row r="33" spans="1:4" ht="15">
      <c r="A33" s="321"/>
      <c r="B33" s="350"/>
      <c r="C33" s="337"/>
      <c r="D33" s="416"/>
    </row>
    <row r="34" spans="1:4" ht="15">
      <c r="A34" s="321"/>
      <c r="B34" s="350"/>
      <c r="C34" s="337"/>
      <c r="D34" s="416"/>
    </row>
    <row r="35" spans="1:4" ht="15">
      <c r="A35" s="321"/>
      <c r="B35" s="350"/>
      <c r="C35" s="337"/>
      <c r="D35" s="416"/>
    </row>
    <row r="36" spans="1:4" ht="15">
      <c r="A36" s="321"/>
      <c r="B36" s="350"/>
      <c r="C36" s="337"/>
      <c r="D36" s="416"/>
    </row>
    <row r="37" spans="1:4" ht="15">
      <c r="A37" s="321"/>
      <c r="B37" s="350"/>
      <c r="C37" s="337"/>
      <c r="D37" s="416"/>
    </row>
    <row r="38" spans="1:4" ht="15">
      <c r="A38" s="321"/>
      <c r="B38" s="350"/>
      <c r="C38" s="337"/>
      <c r="D38" s="416"/>
    </row>
    <row r="39" spans="1:4" ht="15">
      <c r="A39" s="321"/>
      <c r="B39" s="350"/>
      <c r="C39" s="337"/>
      <c r="D39" s="416"/>
    </row>
    <row r="40" spans="1:4" ht="15">
      <c r="A40" s="321"/>
      <c r="B40" s="350"/>
      <c r="C40" s="337"/>
      <c r="D40" s="416"/>
    </row>
    <row r="41" spans="1:4" ht="15">
      <c r="A41" s="321"/>
      <c r="B41" s="350"/>
      <c r="C41" s="337"/>
      <c r="D41" s="416"/>
    </row>
    <row r="42" spans="1:4" ht="15">
      <c r="A42" s="321"/>
      <c r="B42" s="350"/>
      <c r="C42" s="337"/>
      <c r="D42" s="416"/>
    </row>
    <row r="43" spans="1:4" ht="15">
      <c r="A43" s="321"/>
      <c r="B43" s="350"/>
      <c r="C43" s="337"/>
      <c r="D43" s="416"/>
    </row>
    <row r="44" spans="1:4" ht="15">
      <c r="A44" s="321"/>
      <c r="B44" s="350"/>
      <c r="C44" s="337"/>
      <c r="D44" s="416"/>
    </row>
    <row r="45" spans="1:4" ht="15">
      <c r="A45" s="321"/>
      <c r="B45" s="350"/>
      <c r="C45" s="337"/>
      <c r="D45" s="416"/>
    </row>
    <row r="46" spans="1:4" ht="15">
      <c r="A46" s="321"/>
      <c r="B46" s="350"/>
      <c r="C46" s="337"/>
      <c r="D46" s="416"/>
    </row>
    <row r="47" spans="1:4" ht="15">
      <c r="A47" s="321"/>
      <c r="B47" s="350"/>
      <c r="C47" s="337"/>
      <c r="D47" s="416"/>
    </row>
    <row r="48" spans="1:4" ht="15">
      <c r="A48" s="321"/>
      <c r="B48" s="350"/>
      <c r="C48" s="337"/>
      <c r="D48" s="416"/>
    </row>
    <row r="49" spans="1:4" ht="15">
      <c r="A49" s="321"/>
      <c r="B49" s="350"/>
      <c r="C49" s="337"/>
      <c r="D49" s="416"/>
    </row>
    <row r="50" spans="1:4" ht="15">
      <c r="A50" s="321"/>
      <c r="B50" s="350"/>
      <c r="C50" s="337"/>
      <c r="D50" s="416"/>
    </row>
    <row r="51" spans="1:4" ht="15">
      <c r="A51" s="321"/>
      <c r="B51" s="350"/>
      <c r="C51" s="337"/>
      <c r="D51" s="416"/>
    </row>
    <row r="52" spans="1:4" ht="15">
      <c r="A52" s="321"/>
      <c r="B52" s="350"/>
      <c r="C52" s="337"/>
      <c r="D52" s="416"/>
    </row>
    <row r="53" spans="1:4" ht="15">
      <c r="A53" s="321"/>
      <c r="B53" s="350"/>
      <c r="C53" s="337"/>
      <c r="D53" s="416"/>
    </row>
    <row r="54" spans="1:4" ht="15">
      <c r="A54" s="321"/>
      <c r="B54" s="350"/>
      <c r="C54" s="337"/>
      <c r="D54" s="416"/>
    </row>
    <row r="55" spans="1:4" ht="15">
      <c r="A55" s="321"/>
      <c r="B55" s="350"/>
      <c r="C55" s="337"/>
      <c r="D55" s="416"/>
    </row>
    <row r="56" spans="1:4" ht="15">
      <c r="A56" s="331"/>
      <c r="C56" s="578">
        <f>SUM(C15:C55)</f>
        <v>130000</v>
      </c>
      <c r="D56" s="579"/>
    </row>
    <row r="57" spans="1:6" ht="15">
      <c r="A57" s="331"/>
      <c r="B57" s="415" t="s">
        <v>328</v>
      </c>
      <c r="C57" s="580"/>
      <c r="D57" s="580"/>
      <c r="F57" s="359" t="s">
        <v>294</v>
      </c>
    </row>
    <row r="58" spans="1:4" ht="15.75" thickBot="1">
      <c r="A58" s="331"/>
      <c r="C58" s="581"/>
      <c r="D58" s="581"/>
    </row>
    <row r="59" ht="15.75" thickTop="1">
      <c r="A59" s="331"/>
    </row>
    <row r="60" ht="15">
      <c r="A60" s="331"/>
    </row>
    <row r="61" ht="15">
      <c r="A61" s="331"/>
    </row>
    <row r="62" ht="15">
      <c r="A62" s="331"/>
    </row>
    <row r="63" ht="15">
      <c r="A63" s="331"/>
    </row>
    <row r="64" ht="15">
      <c r="A64" s="331"/>
    </row>
    <row r="65" ht="15">
      <c r="A65" s="331"/>
    </row>
    <row r="66" ht="15">
      <c r="A66" s="331"/>
    </row>
    <row r="67" ht="15">
      <c r="A67" s="331"/>
    </row>
    <row r="68" ht="15">
      <c r="A68" s="331"/>
    </row>
    <row r="69" ht="15">
      <c r="A69" s="331"/>
    </row>
    <row r="70" ht="15">
      <c r="A70" s="331"/>
    </row>
    <row r="71" ht="15">
      <c r="A71" s="331"/>
    </row>
    <row r="72" ht="15">
      <c r="A72" s="331"/>
    </row>
    <row r="73" ht="15">
      <c r="A73" s="331"/>
    </row>
    <row r="74" ht="15">
      <c r="A74" s="331"/>
    </row>
    <row r="75" ht="15">
      <c r="A75" s="331"/>
    </row>
    <row r="76" ht="15">
      <c r="A76" s="331"/>
    </row>
    <row r="77" ht="15">
      <c r="A77" s="331"/>
    </row>
    <row r="78" ht="15">
      <c r="A78" s="331"/>
    </row>
  </sheetData>
  <sheetProtection/>
  <mergeCells count="6">
    <mergeCell ref="C56:D58"/>
    <mergeCell ref="A2:D4"/>
    <mergeCell ref="I6:L6"/>
    <mergeCell ref="A12:B12"/>
    <mergeCell ref="C13:D13"/>
    <mergeCell ref="F13:Q13"/>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N52"/>
  <sheetViews>
    <sheetView zoomScalePageLayoutView="0" workbookViewId="0" topLeftCell="A1">
      <pane ySplit="22" topLeftCell="A41" activePane="bottomLeft" state="frozen"/>
      <selection pane="topLeft" activeCell="R12" sqref="R12"/>
      <selection pane="bottomLeft" activeCell="O14" sqref="O14"/>
    </sheetView>
  </sheetViews>
  <sheetFormatPr defaultColWidth="9.140625" defaultRowHeight="15"/>
  <cols>
    <col min="1" max="1" width="5.421875" style="0" customWidth="1"/>
    <col min="2" max="2" width="6.421875" style="0" customWidth="1"/>
    <col min="3" max="3" width="24.8515625" style="0" customWidth="1"/>
    <col min="4" max="4" width="29.28125" style="326" customWidth="1"/>
    <col min="5" max="5" width="23.00390625" style="326" customWidth="1"/>
    <col min="6" max="6" width="26.140625" style="326" customWidth="1"/>
    <col min="7" max="7" width="2.7109375" style="0" customWidth="1"/>
    <col min="8" max="8" width="9.140625" style="359" customWidth="1"/>
  </cols>
  <sheetData>
    <row r="1" ht="15.75" thickBot="1"/>
    <row r="2" spans="1:6" ht="15">
      <c r="A2" s="558" t="s">
        <v>323</v>
      </c>
      <c r="B2" s="559"/>
      <c r="C2" s="559"/>
      <c r="D2" s="559"/>
      <c r="E2" s="559"/>
      <c r="F2" s="560"/>
    </row>
    <row r="3" spans="1:6" ht="15">
      <c r="A3" s="561"/>
      <c r="B3" s="586"/>
      <c r="C3" s="586"/>
      <c r="D3" s="586"/>
      <c r="E3" s="586"/>
      <c r="F3" s="563"/>
    </row>
    <row r="4" spans="1:6" ht="15.75" thickBot="1">
      <c r="A4" s="564"/>
      <c r="B4" s="565"/>
      <c r="C4" s="565"/>
      <c r="D4" s="565"/>
      <c r="E4" s="565"/>
      <c r="F4" s="566"/>
    </row>
    <row r="6" ht="15.75" thickBot="1"/>
    <row r="7" spans="1:14" ht="16.5" thickBot="1">
      <c r="A7" s="589" t="str">
        <f>'Cover Page'!A15</f>
        <v>Highways Improvement for Urban Environment - Dublin</v>
      </c>
      <c r="B7" s="590"/>
      <c r="C7" s="590"/>
      <c r="D7" s="590"/>
      <c r="E7" s="591"/>
      <c r="F7" s="369"/>
      <c r="H7" s="190" t="s">
        <v>160</v>
      </c>
      <c r="K7" s="467" t="s">
        <v>162</v>
      </c>
      <c r="L7" s="468"/>
      <c r="M7" s="468"/>
      <c r="N7" s="469"/>
    </row>
    <row r="8" spans="1:6" ht="15.75" thickBot="1">
      <c r="A8" s="592" t="str">
        <f>'Cover Page'!A10</f>
        <v>Cost Report No_01</v>
      </c>
      <c r="B8" s="590"/>
      <c r="C8" s="590"/>
      <c r="D8" s="590"/>
      <c r="E8" s="591"/>
      <c r="F8" s="369"/>
    </row>
    <row r="10" spans="1:8" ht="15">
      <c r="A10" s="593" t="s">
        <v>281</v>
      </c>
      <c r="B10" s="594"/>
      <c r="C10" s="594"/>
      <c r="D10" s="370">
        <f>'Executive Summary'!C13</f>
        <v>35989709.38</v>
      </c>
      <c r="H10" s="359" t="s">
        <v>351</v>
      </c>
    </row>
    <row r="11" spans="1:8" ht="15">
      <c r="A11" s="593" t="s">
        <v>317</v>
      </c>
      <c r="B11" s="594"/>
      <c r="C11" s="594"/>
      <c r="D11" s="370">
        <f>'Executive Summary'!D15</f>
        <v>99500</v>
      </c>
      <c r="H11" s="359" t="s">
        <v>351</v>
      </c>
    </row>
    <row r="12" spans="1:8" ht="15">
      <c r="A12" s="593" t="s">
        <v>320</v>
      </c>
      <c r="B12" s="594"/>
      <c r="C12" s="594"/>
      <c r="D12" s="370">
        <f>'Executive Summary'!D17</f>
        <v>7500</v>
      </c>
      <c r="H12" s="359" t="s">
        <v>351</v>
      </c>
    </row>
    <row r="13" spans="1:8" ht="15">
      <c r="A13" s="593" t="s">
        <v>318</v>
      </c>
      <c r="B13" s="594"/>
      <c r="C13" s="594"/>
      <c r="D13" s="370">
        <f>SUM('Executive Summary'!D19)</f>
        <v>0</v>
      </c>
      <c r="H13" s="359" t="s">
        <v>351</v>
      </c>
    </row>
    <row r="14" spans="1:8" ht="15">
      <c r="A14" s="593" t="s">
        <v>321</v>
      </c>
      <c r="B14" s="594"/>
      <c r="C14" s="594"/>
      <c r="D14" s="409">
        <f>SUM('Executive Summary'!D21)</f>
        <v>-5000</v>
      </c>
      <c r="H14" s="359" t="s">
        <v>351</v>
      </c>
    </row>
    <row r="15" spans="1:8" ht="15">
      <c r="A15" s="593" t="s">
        <v>327</v>
      </c>
      <c r="B15" s="594"/>
      <c r="C15" s="594"/>
      <c r="D15" s="370">
        <f>SUM('Executive Summary'!D23)</f>
        <v>130000</v>
      </c>
      <c r="H15" s="359" t="s">
        <v>351</v>
      </c>
    </row>
    <row r="16" spans="1:8" ht="15">
      <c r="A16" s="593" t="s">
        <v>315</v>
      </c>
      <c r="B16" s="594"/>
      <c r="C16" s="594"/>
      <c r="D16" s="370">
        <f>SUM('Executive Summary'!D25)</f>
        <v>0</v>
      </c>
      <c r="H16" s="359" t="s">
        <v>351</v>
      </c>
    </row>
    <row r="17" spans="1:8" ht="15">
      <c r="A17" s="587" t="s">
        <v>159</v>
      </c>
      <c r="B17" s="588"/>
      <c r="C17" s="588"/>
      <c r="D17" s="370">
        <f>SUM(D10:D16)</f>
        <v>36221709.38</v>
      </c>
      <c r="H17" s="359" t="s">
        <v>289</v>
      </c>
    </row>
    <row r="18" spans="1:8" ht="15">
      <c r="A18" s="587" t="s">
        <v>287</v>
      </c>
      <c r="B18" s="588"/>
      <c r="C18" s="588"/>
      <c r="D18" s="370">
        <f>D17/100*13.5</f>
        <v>4889930.7663</v>
      </c>
      <c r="H18" s="359" t="s">
        <v>290</v>
      </c>
    </row>
    <row r="19" spans="1:8" ht="15">
      <c r="A19" s="598" t="s">
        <v>288</v>
      </c>
      <c r="B19" s="599"/>
      <c r="C19" s="599"/>
      <c r="D19" s="377">
        <f>SUM(D17:D18)</f>
        <v>41111640.1463</v>
      </c>
      <c r="H19" s="359" t="s">
        <v>291</v>
      </c>
    </row>
    <row r="20" spans="1:4" ht="15">
      <c r="A20" s="371"/>
      <c r="B20" s="372"/>
      <c r="C20" s="372"/>
      <c r="D20" s="162"/>
    </row>
    <row r="22" spans="1:8" s="328" customFormat="1" ht="15">
      <c r="A22" s="335" t="s">
        <v>264</v>
      </c>
      <c r="B22" s="335" t="s">
        <v>280</v>
      </c>
      <c r="C22" s="335" t="s">
        <v>265</v>
      </c>
      <c r="D22" s="334" t="s">
        <v>268</v>
      </c>
      <c r="E22" s="334" t="s">
        <v>266</v>
      </c>
      <c r="F22" s="334" t="s">
        <v>267</v>
      </c>
      <c r="H22" s="378"/>
    </row>
    <row r="23" spans="1:2" ht="3" customHeight="1">
      <c r="A23" s="331"/>
      <c r="B23" s="331"/>
    </row>
    <row r="24" spans="1:6" ht="15">
      <c r="A24" s="366">
        <v>1</v>
      </c>
      <c r="B24" s="595">
        <v>2023</v>
      </c>
      <c r="C24" s="322" t="s">
        <v>271</v>
      </c>
      <c r="D24" s="337">
        <f>1014090.15+147550</f>
        <v>1161640.15</v>
      </c>
      <c r="E24" s="337">
        <f>D24</f>
        <v>1161640.15</v>
      </c>
      <c r="F24" s="337"/>
    </row>
    <row r="25" spans="1:8" ht="15">
      <c r="A25" s="367">
        <v>2</v>
      </c>
      <c r="B25" s="596"/>
      <c r="C25" s="322" t="s">
        <v>140</v>
      </c>
      <c r="D25" s="337">
        <v>1450000</v>
      </c>
      <c r="E25" s="337"/>
      <c r="F25" s="337">
        <v>1450000</v>
      </c>
      <c r="H25" s="359" t="s">
        <v>292</v>
      </c>
    </row>
    <row r="26" spans="1:8" ht="15">
      <c r="A26" s="367">
        <v>3</v>
      </c>
      <c r="B26" s="596"/>
      <c r="C26" s="322" t="s">
        <v>272</v>
      </c>
      <c r="D26" s="337">
        <v>1500000</v>
      </c>
      <c r="E26" s="337"/>
      <c r="F26" s="337">
        <v>1500000</v>
      </c>
      <c r="H26" s="359" t="s">
        <v>292</v>
      </c>
    </row>
    <row r="27" spans="1:8" ht="15">
      <c r="A27" s="367">
        <v>4</v>
      </c>
      <c r="B27" s="596"/>
      <c r="C27" s="322" t="s">
        <v>273</v>
      </c>
      <c r="D27" s="337">
        <v>1650000</v>
      </c>
      <c r="E27" s="337"/>
      <c r="F27" s="337">
        <v>1650000</v>
      </c>
      <c r="H27" s="359" t="s">
        <v>292</v>
      </c>
    </row>
    <row r="28" spans="1:8" ht="15">
      <c r="A28" s="367">
        <v>5</v>
      </c>
      <c r="B28" s="596"/>
      <c r="C28" s="322" t="s">
        <v>274</v>
      </c>
      <c r="D28" s="337">
        <v>1800000</v>
      </c>
      <c r="E28" s="337"/>
      <c r="F28" s="337">
        <v>1800000</v>
      </c>
      <c r="H28" s="359" t="s">
        <v>292</v>
      </c>
    </row>
    <row r="29" spans="1:8" ht="15">
      <c r="A29" s="368">
        <v>6</v>
      </c>
      <c r="B29" s="597"/>
      <c r="C29" s="322" t="s">
        <v>275</v>
      </c>
      <c r="D29" s="337">
        <v>1350000</v>
      </c>
      <c r="E29" s="337"/>
      <c r="F29" s="337">
        <v>1350000</v>
      </c>
      <c r="H29" s="359" t="s">
        <v>292</v>
      </c>
    </row>
    <row r="30" spans="1:8" ht="15">
      <c r="A30" s="366">
        <v>7</v>
      </c>
      <c r="B30" s="595">
        <v>2024</v>
      </c>
      <c r="C30" s="322" t="s">
        <v>269</v>
      </c>
      <c r="D30" s="337">
        <v>1500000</v>
      </c>
      <c r="E30" s="337"/>
      <c r="F30" s="337">
        <v>1500000</v>
      </c>
      <c r="H30" s="359" t="s">
        <v>292</v>
      </c>
    </row>
    <row r="31" spans="1:8" ht="15">
      <c r="A31" s="367">
        <v>8</v>
      </c>
      <c r="B31" s="596"/>
      <c r="C31" s="322" t="s">
        <v>270</v>
      </c>
      <c r="D31" s="337">
        <v>1950000</v>
      </c>
      <c r="E31" s="337"/>
      <c r="F31" s="337">
        <v>1950000</v>
      </c>
      <c r="H31" s="359" t="s">
        <v>292</v>
      </c>
    </row>
    <row r="32" spans="1:8" ht="15">
      <c r="A32" s="367">
        <v>9</v>
      </c>
      <c r="B32" s="596"/>
      <c r="C32" s="322" t="s">
        <v>276</v>
      </c>
      <c r="D32" s="337">
        <v>1850000</v>
      </c>
      <c r="E32" s="337"/>
      <c r="F32" s="337">
        <v>1850000</v>
      </c>
      <c r="H32" s="359" t="s">
        <v>292</v>
      </c>
    </row>
    <row r="33" spans="1:8" ht="15">
      <c r="A33" s="367">
        <v>10</v>
      </c>
      <c r="B33" s="596"/>
      <c r="C33" s="322" t="s">
        <v>277</v>
      </c>
      <c r="D33" s="337">
        <v>2400000</v>
      </c>
      <c r="E33" s="337"/>
      <c r="F33" s="337">
        <v>2400000</v>
      </c>
      <c r="H33" s="359" t="s">
        <v>292</v>
      </c>
    </row>
    <row r="34" spans="1:8" ht="15">
      <c r="A34" s="367">
        <v>11</v>
      </c>
      <c r="B34" s="596"/>
      <c r="C34" s="322" t="s">
        <v>278</v>
      </c>
      <c r="D34" s="337">
        <v>2800000</v>
      </c>
      <c r="E34" s="337"/>
      <c r="F34" s="337">
        <v>2800000</v>
      </c>
      <c r="H34" s="359" t="s">
        <v>292</v>
      </c>
    </row>
    <row r="35" spans="1:8" ht="15">
      <c r="A35" s="367">
        <v>12</v>
      </c>
      <c r="B35" s="596"/>
      <c r="C35" s="322" t="s">
        <v>279</v>
      </c>
      <c r="D35" s="337">
        <v>2650000</v>
      </c>
      <c r="E35" s="337"/>
      <c r="F35" s="337">
        <v>2650000</v>
      </c>
      <c r="H35" s="359" t="s">
        <v>292</v>
      </c>
    </row>
    <row r="36" spans="1:8" ht="15">
      <c r="A36" s="367">
        <v>13</v>
      </c>
      <c r="B36" s="596"/>
      <c r="C36" s="322" t="s">
        <v>271</v>
      </c>
      <c r="D36" s="337">
        <v>3000000</v>
      </c>
      <c r="E36" s="337"/>
      <c r="F36" s="337">
        <v>3000000</v>
      </c>
      <c r="H36" s="359" t="s">
        <v>292</v>
      </c>
    </row>
    <row r="37" spans="1:8" ht="15">
      <c r="A37" s="367">
        <v>14</v>
      </c>
      <c r="B37" s="596"/>
      <c r="C37" s="322" t="s">
        <v>140</v>
      </c>
      <c r="D37" s="337">
        <v>2000000</v>
      </c>
      <c r="E37" s="337"/>
      <c r="F37" s="337">
        <v>2000000</v>
      </c>
      <c r="H37" s="359" t="s">
        <v>292</v>
      </c>
    </row>
    <row r="38" spans="1:8" ht="15">
      <c r="A38" s="367">
        <v>15</v>
      </c>
      <c r="B38" s="596"/>
      <c r="C38" s="322" t="s">
        <v>272</v>
      </c>
      <c r="D38" s="337">
        <v>2400000</v>
      </c>
      <c r="E38" s="337"/>
      <c r="F38" s="337">
        <v>2400000</v>
      </c>
      <c r="H38" s="359" t="s">
        <v>292</v>
      </c>
    </row>
    <row r="39" spans="1:8" ht="15">
      <c r="A39" s="367">
        <v>16</v>
      </c>
      <c r="B39" s="596"/>
      <c r="C39" s="322" t="s">
        <v>273</v>
      </c>
      <c r="D39" s="337">
        <v>1750000</v>
      </c>
      <c r="E39" s="337"/>
      <c r="F39" s="337">
        <v>1750000</v>
      </c>
      <c r="H39" s="359" t="s">
        <v>292</v>
      </c>
    </row>
    <row r="40" spans="1:8" ht="15">
      <c r="A40" s="367">
        <v>17</v>
      </c>
      <c r="B40" s="596"/>
      <c r="C40" s="322" t="s">
        <v>274</v>
      </c>
      <c r="D40" s="337">
        <v>1900000</v>
      </c>
      <c r="E40" s="337"/>
      <c r="F40" s="337">
        <v>1900000</v>
      </c>
      <c r="H40" s="359" t="s">
        <v>292</v>
      </c>
    </row>
    <row r="41" spans="1:8" ht="15">
      <c r="A41" s="368">
        <v>18</v>
      </c>
      <c r="B41" s="597"/>
      <c r="C41" s="322" t="s">
        <v>275</v>
      </c>
      <c r="D41" s="337">
        <v>1500000</v>
      </c>
      <c r="E41" s="337"/>
      <c r="F41" s="337">
        <v>1500000</v>
      </c>
      <c r="H41" s="359" t="s">
        <v>292</v>
      </c>
    </row>
    <row r="42" spans="1:8" ht="15">
      <c r="A42" s="366">
        <v>19</v>
      </c>
      <c r="B42" s="595">
        <v>2025</v>
      </c>
      <c r="C42" s="322" t="s">
        <v>269</v>
      </c>
      <c r="D42" s="337">
        <v>1500000</v>
      </c>
      <c r="E42" s="337"/>
      <c r="F42" s="337">
        <v>1500000</v>
      </c>
      <c r="H42" s="359" t="s">
        <v>292</v>
      </c>
    </row>
    <row r="43" spans="1:8" ht="15">
      <c r="A43" s="367">
        <v>20</v>
      </c>
      <c r="B43" s="596"/>
      <c r="C43" s="322" t="s">
        <v>270</v>
      </c>
      <c r="D43" s="337">
        <v>1500000</v>
      </c>
      <c r="E43" s="337"/>
      <c r="F43" s="337">
        <v>1500000</v>
      </c>
      <c r="H43" s="359" t="s">
        <v>292</v>
      </c>
    </row>
    <row r="44" spans="1:8" ht="15">
      <c r="A44" s="367">
        <v>21</v>
      </c>
      <c r="B44" s="596"/>
      <c r="C44" s="322" t="s">
        <v>276</v>
      </c>
      <c r="D44" s="337">
        <v>1500000</v>
      </c>
      <c r="E44" s="337"/>
      <c r="F44" s="337">
        <v>1500000</v>
      </c>
      <c r="H44" s="359" t="s">
        <v>292</v>
      </c>
    </row>
    <row r="45" spans="1:8" ht="15">
      <c r="A45" s="367">
        <v>22</v>
      </c>
      <c r="B45" s="596"/>
      <c r="C45" s="322" t="s">
        <v>277</v>
      </c>
      <c r="D45" s="337">
        <v>750000</v>
      </c>
      <c r="E45" s="337"/>
      <c r="F45" s="337">
        <v>750000</v>
      </c>
      <c r="H45" s="359" t="s">
        <v>292</v>
      </c>
    </row>
    <row r="46" spans="1:8" ht="15">
      <c r="A46" s="367">
        <v>23</v>
      </c>
      <c r="B46" s="596"/>
      <c r="C46" s="322" t="s">
        <v>278</v>
      </c>
      <c r="D46" s="337">
        <v>750000</v>
      </c>
      <c r="E46" s="337"/>
      <c r="F46" s="337">
        <v>750000</v>
      </c>
      <c r="H46" s="359" t="s">
        <v>292</v>
      </c>
    </row>
    <row r="47" spans="1:8" ht="15">
      <c r="A47" s="368">
        <v>24</v>
      </c>
      <c r="B47" s="597"/>
      <c r="C47" s="322" t="s">
        <v>279</v>
      </c>
      <c r="D47" s="337">
        <v>500000</v>
      </c>
      <c r="E47" s="337"/>
      <c r="F47" s="337">
        <v>500000</v>
      </c>
      <c r="H47" s="359" t="s">
        <v>292</v>
      </c>
    </row>
    <row r="48" spans="1:4" ht="15">
      <c r="A48" s="331"/>
      <c r="B48" s="331"/>
      <c r="D48" s="338"/>
    </row>
    <row r="49" spans="1:4" ht="15">
      <c r="A49" s="331"/>
      <c r="B49" s="331"/>
      <c r="D49" s="345">
        <f>SUM(D24:D48)</f>
        <v>41111640.15</v>
      </c>
    </row>
    <row r="50" ht="15.75" thickBot="1">
      <c r="D50" s="339"/>
    </row>
    <row r="51" ht="15.75" thickTop="1"/>
    <row r="52" ht="15">
      <c r="A52" s="327" t="s">
        <v>348</v>
      </c>
    </row>
  </sheetData>
  <sheetProtection/>
  <mergeCells count="17">
    <mergeCell ref="B24:B29"/>
    <mergeCell ref="B30:B41"/>
    <mergeCell ref="B42:B47"/>
    <mergeCell ref="A10:C10"/>
    <mergeCell ref="A11:C11"/>
    <mergeCell ref="A12:C12"/>
    <mergeCell ref="A13:C13"/>
    <mergeCell ref="A14:C14"/>
    <mergeCell ref="A16:C16"/>
    <mergeCell ref="A19:C19"/>
    <mergeCell ref="A2:F4"/>
    <mergeCell ref="A18:C18"/>
    <mergeCell ref="A17:C17"/>
    <mergeCell ref="K7:N7"/>
    <mergeCell ref="A7:E7"/>
    <mergeCell ref="A8:E8"/>
    <mergeCell ref="A15:C15"/>
  </mergeCell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rgb="FF92D050"/>
  </sheetPr>
  <dimension ref="A1:K88"/>
  <sheetViews>
    <sheetView zoomScalePageLayoutView="0" workbookViewId="0" topLeftCell="A1">
      <selection activeCell="A1" sqref="A1"/>
    </sheetView>
  </sheetViews>
  <sheetFormatPr defaultColWidth="9.28125" defaultRowHeight="15"/>
  <cols>
    <col min="1" max="1" width="7.421875" style="5" customWidth="1"/>
    <col min="2" max="2" width="40.57421875" style="1" customWidth="1"/>
    <col min="3" max="5" width="9.421875" style="1" customWidth="1"/>
    <col min="6" max="6" width="13.00390625" style="1" customWidth="1"/>
    <col min="7" max="16384" width="9.28125" style="2" customWidth="1"/>
  </cols>
  <sheetData>
    <row r="1" spans="1:3" ht="11.25">
      <c r="A1" s="66">
        <v>1</v>
      </c>
      <c r="B1" s="67" t="e">
        <f>#REF!</f>
        <v>#REF!</v>
      </c>
      <c r="C1" s="3"/>
    </row>
    <row r="2" spans="1:3" ht="11.25">
      <c r="A2" s="68"/>
      <c r="B2" s="67" t="e">
        <f>#REF!</f>
        <v>#REF!</v>
      </c>
      <c r="C2" s="4"/>
    </row>
    <row r="3" spans="1:5" ht="11.25">
      <c r="A3" s="69"/>
      <c r="B3" s="70" t="e">
        <f>#REF!</f>
        <v>#REF!</v>
      </c>
      <c r="C3" s="3" t="s">
        <v>0</v>
      </c>
      <c r="D3" s="5"/>
      <c r="E3" s="5"/>
    </row>
    <row r="4" spans="1:6" ht="11.25">
      <c r="A4" s="71"/>
      <c r="B4" s="67" t="e">
        <f>#REF!</f>
        <v>#REF!</v>
      </c>
      <c r="C4" s="6" t="e">
        <f>#REF!</f>
        <v>#REF!</v>
      </c>
      <c r="D4" s="4" t="s">
        <v>1</v>
      </c>
      <c r="E4" s="3" t="e">
        <f>#REF!</f>
        <v>#REF!</v>
      </c>
      <c r="F4" s="7" t="s">
        <v>2</v>
      </c>
    </row>
    <row r="5" spans="1:6" ht="12" thickBot="1">
      <c r="A5" s="601"/>
      <c r="B5" s="601"/>
      <c r="F5" s="8"/>
    </row>
    <row r="6" spans="1:6" ht="11.25">
      <c r="A6" s="9" t="s">
        <v>3</v>
      </c>
      <c r="B6" s="9" t="s">
        <v>4</v>
      </c>
      <c r="C6" s="10" t="s">
        <v>5</v>
      </c>
      <c r="D6" s="11" t="s">
        <v>6</v>
      </c>
      <c r="E6" s="11" t="s">
        <v>7</v>
      </c>
      <c r="F6" s="12" t="s">
        <v>8</v>
      </c>
    </row>
    <row r="7" spans="1:6" ht="12" thickBot="1">
      <c r="A7" s="13" t="s">
        <v>9</v>
      </c>
      <c r="B7" s="13" t="s">
        <v>10</v>
      </c>
      <c r="C7" s="14" t="s">
        <v>11</v>
      </c>
      <c r="D7" s="15" t="s">
        <v>12</v>
      </c>
      <c r="E7" s="15" t="s">
        <v>13</v>
      </c>
      <c r="F7" s="16" t="s">
        <v>14</v>
      </c>
    </row>
    <row r="8" spans="1:6" ht="11.25">
      <c r="A8" s="17" t="s">
        <v>15</v>
      </c>
      <c r="B8" s="18" t="s">
        <v>57</v>
      </c>
      <c r="C8" s="19"/>
      <c r="D8" s="20"/>
      <c r="E8" s="20"/>
      <c r="F8" s="21"/>
    </row>
    <row r="9" spans="1:6" ht="11.25">
      <c r="A9" s="22">
        <v>1</v>
      </c>
      <c r="B9" s="23" t="s">
        <v>40</v>
      </c>
      <c r="C9" s="24" t="e">
        <f>F9/($F$69)</f>
        <v>#REF!</v>
      </c>
      <c r="D9" s="25" t="e">
        <f>SUM(F9/$C$4)</f>
        <v>#REF!</v>
      </c>
      <c r="E9" s="25" t="e">
        <f>SUM(F9/$E$4)</f>
        <v>#REF!</v>
      </c>
      <c r="F9" s="26" t="e">
        <f>#REF!</f>
        <v>#REF!</v>
      </c>
    </row>
    <row r="10" spans="1:6" ht="11.25">
      <c r="A10" s="27"/>
      <c r="B10" s="28" t="s">
        <v>39</v>
      </c>
      <c r="C10" s="29"/>
      <c r="D10" s="30"/>
      <c r="E10" s="30"/>
      <c r="F10" s="31" t="e">
        <f>#REF!</f>
        <v>#REF!</v>
      </c>
    </row>
    <row r="11" spans="1:6" ht="11.25">
      <c r="A11" s="32">
        <v>2</v>
      </c>
      <c r="B11" s="23" t="s">
        <v>41</v>
      </c>
      <c r="C11" s="33" t="e">
        <f>F11/($F$69)</f>
        <v>#REF!</v>
      </c>
      <c r="D11" s="34" t="e">
        <f>SUM(F11/$C$4)</f>
        <v>#REF!</v>
      </c>
      <c r="E11" s="34" t="e">
        <f>SUM(F11/$E$4)</f>
        <v>#REF!</v>
      </c>
      <c r="F11" s="35" t="e">
        <f>#REF!</f>
        <v>#REF!</v>
      </c>
    </row>
    <row r="12" spans="1:6" ht="22.5">
      <c r="A12" s="27"/>
      <c r="B12" s="28" t="s">
        <v>129</v>
      </c>
      <c r="C12" s="29"/>
      <c r="D12" s="30"/>
      <c r="E12" s="30"/>
      <c r="F12" s="31" t="e">
        <f>#REF!</f>
        <v>#REF!</v>
      </c>
    </row>
    <row r="13" spans="1:6" ht="11.25">
      <c r="A13" s="32">
        <v>3</v>
      </c>
      <c r="B13" s="72" t="s">
        <v>123</v>
      </c>
      <c r="C13" s="33" t="e">
        <f>F13/($F$69)</f>
        <v>#REF!</v>
      </c>
      <c r="D13" s="34" t="e">
        <f>SUM(F13/$C$4)</f>
        <v>#REF!</v>
      </c>
      <c r="E13" s="34" t="e">
        <f>SUM(F13/$E$4)</f>
        <v>#REF!</v>
      </c>
      <c r="F13" s="35" t="e">
        <f>#REF!</f>
        <v>#REF!</v>
      </c>
    </row>
    <row r="14" spans="1:6" ht="22.5">
      <c r="A14" s="27"/>
      <c r="B14" s="28" t="s">
        <v>131</v>
      </c>
      <c r="C14" s="29"/>
      <c r="D14" s="30"/>
      <c r="E14" s="30"/>
      <c r="F14" s="31" t="e">
        <f>#REF!</f>
        <v>#REF!</v>
      </c>
    </row>
    <row r="15" spans="1:6" ht="11.25">
      <c r="A15" s="32">
        <v>4</v>
      </c>
      <c r="B15" s="72" t="s">
        <v>130</v>
      </c>
      <c r="C15" s="33" t="e">
        <f>F15/($F$69)</f>
        <v>#REF!</v>
      </c>
      <c r="D15" s="34" t="e">
        <f>SUM(F15/$C$4)</f>
        <v>#REF!</v>
      </c>
      <c r="E15" s="34" t="e">
        <f>SUM(F15/$E$4)</f>
        <v>#REF!</v>
      </c>
      <c r="F15" s="35" t="e">
        <f>#REF!</f>
        <v>#REF!</v>
      </c>
    </row>
    <row r="16" spans="1:6" ht="11.25">
      <c r="A16" s="27"/>
      <c r="B16" s="28"/>
      <c r="C16" s="29"/>
      <c r="D16" s="30"/>
      <c r="E16" s="30"/>
      <c r="F16" s="31" t="e">
        <f>#REF!</f>
        <v>#REF!</v>
      </c>
    </row>
    <row r="17" spans="1:6" ht="11.25">
      <c r="A17" s="32">
        <v>6</v>
      </c>
      <c r="B17" s="23" t="s">
        <v>42</v>
      </c>
      <c r="C17" s="33" t="e">
        <f>F17/($F$69)</f>
        <v>#REF!</v>
      </c>
      <c r="D17" s="34" t="e">
        <f>SUM(F17/$C$4)</f>
        <v>#REF!</v>
      </c>
      <c r="E17" s="34" t="e">
        <f>SUM(F17/$E$4)</f>
        <v>#REF!</v>
      </c>
      <c r="F17" s="35" t="e">
        <f>#REF!</f>
        <v>#REF!</v>
      </c>
    </row>
    <row r="18" spans="1:6" ht="11.25">
      <c r="A18" s="27"/>
      <c r="B18" s="28" t="s">
        <v>125</v>
      </c>
      <c r="C18" s="29"/>
      <c r="D18" s="30"/>
      <c r="E18" s="30"/>
      <c r="F18" s="31" t="e">
        <f>#REF!</f>
        <v>#REF!</v>
      </c>
    </row>
    <row r="19" spans="1:6" ht="11.25">
      <c r="A19" s="32">
        <v>7</v>
      </c>
      <c r="B19" s="72" t="s">
        <v>43</v>
      </c>
      <c r="C19" s="33" t="e">
        <f>F19/($F$69)</f>
        <v>#REF!</v>
      </c>
      <c r="D19" s="34" t="e">
        <f>SUM(F19/$C$4)</f>
        <v>#REF!</v>
      </c>
      <c r="E19" s="34" t="e">
        <f>SUM(F19/$E$4)</f>
        <v>#REF!</v>
      </c>
      <c r="F19" s="35" t="e">
        <f>#REF!</f>
        <v>#REF!</v>
      </c>
    </row>
    <row r="20" spans="1:6" ht="22.5">
      <c r="A20" s="27"/>
      <c r="B20" s="28" t="s">
        <v>126</v>
      </c>
      <c r="C20" s="29"/>
      <c r="D20" s="30"/>
      <c r="E20" s="30"/>
      <c r="F20" s="31" t="e">
        <f>#REF!</f>
        <v>#REF!</v>
      </c>
    </row>
    <row r="21" spans="1:6" ht="11.25">
      <c r="A21" s="32">
        <v>8</v>
      </c>
      <c r="B21" s="72" t="s">
        <v>44</v>
      </c>
      <c r="C21" s="33" t="e">
        <f>F21/($F$69)</f>
        <v>#REF!</v>
      </c>
      <c r="D21" s="34" t="e">
        <f>SUM(F21/$C$4)</f>
        <v>#REF!</v>
      </c>
      <c r="E21" s="34" t="e">
        <f>SUM(F21/$E$4)</f>
        <v>#REF!</v>
      </c>
      <c r="F21" s="35" t="e">
        <f>#REF!</f>
        <v>#REF!</v>
      </c>
    </row>
    <row r="22" spans="1:6" ht="22.5">
      <c r="A22" s="27"/>
      <c r="B22" s="28" t="s">
        <v>127</v>
      </c>
      <c r="C22" s="29"/>
      <c r="D22" s="30"/>
      <c r="E22" s="30"/>
      <c r="F22" s="31" t="e">
        <f>#REF!</f>
        <v>#REF!</v>
      </c>
    </row>
    <row r="23" spans="1:6" ht="11.25">
      <c r="A23" s="32">
        <v>9</v>
      </c>
      <c r="B23" s="72" t="s">
        <v>45</v>
      </c>
      <c r="C23" s="33" t="e">
        <f>F23/($F$69)</f>
        <v>#REF!</v>
      </c>
      <c r="D23" s="34" t="e">
        <f>SUM(F23/$C$4)</f>
        <v>#REF!</v>
      </c>
      <c r="E23" s="34" t="e">
        <f>SUM(F23/$E$4)</f>
        <v>#REF!</v>
      </c>
      <c r="F23" s="35" t="e">
        <f>#REF!</f>
        <v>#REF!</v>
      </c>
    </row>
    <row r="24" spans="1:6" ht="11.25">
      <c r="A24" s="27"/>
      <c r="B24" s="28" t="s">
        <v>133</v>
      </c>
      <c r="C24" s="29"/>
      <c r="D24" s="30"/>
      <c r="E24" s="30"/>
      <c r="F24" s="31"/>
    </row>
    <row r="25" spans="1:6" ht="11.25">
      <c r="A25" s="32">
        <v>10</v>
      </c>
      <c r="B25" s="23" t="s">
        <v>46</v>
      </c>
      <c r="C25" s="33" t="e">
        <f>F25/($F$69)</f>
        <v>#REF!</v>
      </c>
      <c r="D25" s="34" t="e">
        <f>SUM(F25/$C$4)</f>
        <v>#REF!</v>
      </c>
      <c r="E25" s="34" t="e">
        <f>SUM(F25/$E$4)</f>
        <v>#REF!</v>
      </c>
      <c r="F25" s="35">
        <f>Breakdown!E230</f>
        <v>0</v>
      </c>
    </row>
    <row r="26" spans="1:6" ht="11.25">
      <c r="A26" s="27"/>
      <c r="B26" s="28" t="s">
        <v>128</v>
      </c>
      <c r="C26" s="29"/>
      <c r="D26" s="30"/>
      <c r="E26" s="30"/>
      <c r="F26" s="31"/>
    </row>
    <row r="27" spans="1:6" ht="11.25">
      <c r="A27" s="32">
        <v>11</v>
      </c>
      <c r="B27" s="23" t="s">
        <v>47</v>
      </c>
      <c r="C27" s="33" t="e">
        <f>F27/($F$69)</f>
        <v>#REF!</v>
      </c>
      <c r="D27" s="34" t="e">
        <f>SUM(F27/$C$4)</f>
        <v>#REF!</v>
      </c>
      <c r="E27" s="34" t="e">
        <f>SUM(F27/$E$4)</f>
        <v>#REF!</v>
      </c>
      <c r="F27" s="35">
        <f>Breakdown!E261</f>
        <v>0</v>
      </c>
    </row>
    <row r="28" spans="1:6" ht="33.75">
      <c r="A28" s="27"/>
      <c r="B28" s="28" t="s">
        <v>48</v>
      </c>
      <c r="C28" s="29"/>
      <c r="D28" s="30"/>
      <c r="E28" s="30"/>
      <c r="F28" s="31"/>
    </row>
    <row r="29" spans="1:11" ht="11.25">
      <c r="A29" s="32">
        <v>12</v>
      </c>
      <c r="B29" s="23" t="s">
        <v>49</v>
      </c>
      <c r="C29" s="33" t="e">
        <f>F29/($F$69)</f>
        <v>#REF!</v>
      </c>
      <c r="D29" s="34" t="e">
        <f>SUM(F29/$C$4)</f>
        <v>#REF!</v>
      </c>
      <c r="E29" s="34" t="e">
        <f>SUM(F29/$E$4)</f>
        <v>#REF!</v>
      </c>
      <c r="F29" s="35"/>
      <c r="H29" s="600" t="s">
        <v>66</v>
      </c>
      <c r="I29" s="600"/>
      <c r="J29" s="600"/>
      <c r="K29" s="600"/>
    </row>
    <row r="30" spans="1:11" ht="11.25">
      <c r="A30" s="27"/>
      <c r="B30" s="28" t="s">
        <v>50</v>
      </c>
      <c r="C30" s="29"/>
      <c r="D30" s="30"/>
      <c r="E30" s="30"/>
      <c r="F30" s="31"/>
      <c r="H30" s="73" t="s">
        <v>62</v>
      </c>
      <c r="I30" s="74" t="s">
        <v>63</v>
      </c>
      <c r="J30" s="73" t="s">
        <v>64</v>
      </c>
      <c r="K30" s="73" t="s">
        <v>65</v>
      </c>
    </row>
    <row r="31" spans="1:11" ht="12" thickBot="1">
      <c r="A31" s="56">
        <v>13</v>
      </c>
      <c r="B31" s="57" t="s">
        <v>16</v>
      </c>
      <c r="C31" s="58" t="e">
        <f>SUM(C9:C30)</f>
        <v>#REF!</v>
      </c>
      <c r="D31" s="59" t="e">
        <f>SUM(D9:D30)</f>
        <v>#REF!</v>
      </c>
      <c r="E31" s="59" t="e">
        <f>SUM(E9:E30)</f>
        <v>#REF!</v>
      </c>
      <c r="F31" s="60" t="e">
        <f>SUM(F9:F29)</f>
        <v>#REF!</v>
      </c>
      <c r="H31" s="75" t="e">
        <f>F31/F69</f>
        <v>#REF!</v>
      </c>
      <c r="I31" s="75" t="e">
        <f>D31=F31/$C$4</f>
        <v>#REF!</v>
      </c>
      <c r="J31" s="76" t="e">
        <f>E31=F31/$E$4</f>
        <v>#REF!</v>
      </c>
      <c r="K31" s="75" t="e">
        <f>F31=F9+F11+F13+#REF!+F17+F19+F21+F23+F25+F27+F29</f>
        <v>#REF!</v>
      </c>
    </row>
    <row r="32" spans="1:6" ht="12" thickTop="1">
      <c r="A32" s="27"/>
      <c r="B32" s="36"/>
      <c r="C32" s="37"/>
      <c r="D32" s="38"/>
      <c r="E32" s="38"/>
      <c r="F32" s="39"/>
    </row>
    <row r="33" spans="1:6" ht="11.25">
      <c r="A33" s="40" t="s">
        <v>17</v>
      </c>
      <c r="B33" s="41" t="s">
        <v>58</v>
      </c>
      <c r="C33" s="42"/>
      <c r="D33" s="43"/>
      <c r="E33" s="43"/>
      <c r="F33" s="44"/>
    </row>
    <row r="34" spans="1:6" ht="11.25">
      <c r="A34" s="22">
        <v>1</v>
      </c>
      <c r="B34" s="23" t="s">
        <v>51</v>
      </c>
      <c r="C34" s="24" t="e">
        <f>F34/($F$69)</f>
        <v>#REF!</v>
      </c>
      <c r="D34" s="25" t="e">
        <f>SUM(F34/$C$4)</f>
        <v>#REF!</v>
      </c>
      <c r="E34" s="25" t="e">
        <f>SUM(F34/$E$4)</f>
        <v>#REF!</v>
      </c>
      <c r="F34" s="26" t="e">
        <f>#REF!</f>
        <v>#REF!</v>
      </c>
    </row>
    <row r="35" spans="1:6" ht="22.5">
      <c r="A35" s="27"/>
      <c r="B35" s="28" t="s">
        <v>52</v>
      </c>
      <c r="C35" s="29"/>
      <c r="D35" s="30"/>
      <c r="E35" s="30"/>
      <c r="F35" s="31"/>
    </row>
    <row r="36" spans="1:6" ht="11.25">
      <c r="A36" s="22">
        <v>2</v>
      </c>
      <c r="B36" s="23" t="s">
        <v>53</v>
      </c>
      <c r="C36" s="24" t="e">
        <f>F36/($F$69)</f>
        <v>#REF!</v>
      </c>
      <c r="D36" s="25" t="e">
        <f>SUM(F36/$C$4)</f>
        <v>#REF!</v>
      </c>
      <c r="E36" s="25" t="e">
        <f>SUM(F36/$E$4)</f>
        <v>#REF!</v>
      </c>
      <c r="F36" s="26" t="e">
        <f>#REF!</f>
        <v>#REF!</v>
      </c>
    </row>
    <row r="37" spans="1:6" ht="22.5">
      <c r="A37" s="27"/>
      <c r="B37" s="28" t="s">
        <v>52</v>
      </c>
      <c r="C37" s="29"/>
      <c r="D37" s="30"/>
      <c r="E37" s="30"/>
      <c r="F37" s="31" t="e">
        <f>#REF!</f>
        <v>#REF!</v>
      </c>
    </row>
    <row r="38" spans="1:6" ht="11.25">
      <c r="A38" s="22">
        <v>3</v>
      </c>
      <c r="B38" s="23" t="s">
        <v>54</v>
      </c>
      <c r="C38" s="24">
        <v>0</v>
      </c>
      <c r="D38" s="25">
        <v>0</v>
      </c>
      <c r="E38" s="25">
        <v>0</v>
      </c>
      <c r="F38" s="26" t="e">
        <f>#REF!</f>
        <v>#REF!</v>
      </c>
    </row>
    <row r="39" spans="1:6" ht="11.25">
      <c r="A39" s="27"/>
      <c r="B39" s="28" t="s">
        <v>55</v>
      </c>
      <c r="C39" s="29"/>
      <c r="D39" s="30"/>
      <c r="E39" s="30"/>
      <c r="F39" s="31" t="e">
        <f>#REF!</f>
        <v>#REF!</v>
      </c>
    </row>
    <row r="40" spans="1:11" ht="11.25">
      <c r="A40" s="22">
        <v>4</v>
      </c>
      <c r="B40" s="23" t="s">
        <v>56</v>
      </c>
      <c r="C40" s="24">
        <v>0</v>
      </c>
      <c r="D40" s="25">
        <v>0</v>
      </c>
      <c r="E40" s="25">
        <v>0</v>
      </c>
      <c r="F40" s="26" t="e">
        <f>#REF!</f>
        <v>#REF!</v>
      </c>
      <c r="H40" s="600" t="s">
        <v>66</v>
      </c>
      <c r="I40" s="600"/>
      <c r="J40" s="600"/>
      <c r="K40" s="600"/>
    </row>
    <row r="41" spans="1:11" ht="11.25">
      <c r="A41" s="27"/>
      <c r="B41" s="28" t="s">
        <v>55</v>
      </c>
      <c r="C41" s="29"/>
      <c r="D41" s="30"/>
      <c r="E41" s="30"/>
      <c r="F41" s="31"/>
      <c r="H41" s="73" t="s">
        <v>62</v>
      </c>
      <c r="I41" s="74" t="s">
        <v>63</v>
      </c>
      <c r="J41" s="73" t="s">
        <v>64</v>
      </c>
      <c r="K41" s="73" t="s">
        <v>65</v>
      </c>
    </row>
    <row r="42" spans="1:11" ht="12" thickBot="1">
      <c r="A42" s="56">
        <v>5</v>
      </c>
      <c r="B42" s="57" t="s">
        <v>18</v>
      </c>
      <c r="C42" s="58" t="e">
        <f>SUM(C34:C40)</f>
        <v>#REF!</v>
      </c>
      <c r="D42" s="59" t="e">
        <f>SUM(D34:D40)</f>
        <v>#REF!</v>
      </c>
      <c r="E42" s="59" t="e">
        <f>SUM(E34:E40)</f>
        <v>#REF!</v>
      </c>
      <c r="F42" s="60" t="e">
        <f>SUM(F34:F40)</f>
        <v>#REF!</v>
      </c>
      <c r="H42" s="75" t="e">
        <f>F42/F69</f>
        <v>#REF!</v>
      </c>
      <c r="I42" s="75" t="e">
        <f>D42=F42/$C$4</f>
        <v>#REF!</v>
      </c>
      <c r="J42" s="76" t="e">
        <f>E42=F42/$E$4</f>
        <v>#REF!</v>
      </c>
      <c r="K42" s="75" t="e">
        <f>F42=F34+F36</f>
        <v>#REF!</v>
      </c>
    </row>
    <row r="43" spans="1:6" ht="12" thickTop="1">
      <c r="A43" s="45"/>
      <c r="B43" s="46"/>
      <c r="C43" s="47"/>
      <c r="D43" s="48"/>
      <c r="E43" s="48"/>
      <c r="F43" s="49"/>
    </row>
    <row r="44" spans="1:11" ht="12" thickBot="1">
      <c r="A44" s="51" t="s">
        <v>19</v>
      </c>
      <c r="B44" s="52" t="s">
        <v>20</v>
      </c>
      <c r="C44" s="53" t="e">
        <f>C31+C42</f>
        <v>#REF!</v>
      </c>
      <c r="D44" s="54" t="e">
        <f>SUM(D31+D42)</f>
        <v>#REF!</v>
      </c>
      <c r="E44" s="54" t="e">
        <f>SUM(E31+E42)</f>
        <v>#REF!</v>
      </c>
      <c r="F44" s="55" t="e">
        <f>SUM(F31+F42)</f>
        <v>#REF!</v>
      </c>
      <c r="H44" s="75" t="e">
        <f>F44/F69</f>
        <v>#REF!</v>
      </c>
      <c r="I44" s="75" t="e">
        <f>D44=F44/$C$4</f>
        <v>#REF!</v>
      </c>
      <c r="J44" s="76" t="e">
        <f>E44=F44/$E$4</f>
        <v>#REF!</v>
      </c>
      <c r="K44" s="75" t="e">
        <f>F44=F42+F31</f>
        <v>#REF!</v>
      </c>
    </row>
    <row r="45" spans="1:6" ht="12" thickTop="1">
      <c r="A45" s="45"/>
      <c r="B45" s="46"/>
      <c r="C45" s="47"/>
      <c r="D45" s="48"/>
      <c r="E45" s="48"/>
      <c r="F45" s="49"/>
    </row>
    <row r="46" spans="1:6" ht="11.25">
      <c r="A46" s="40" t="s">
        <v>21</v>
      </c>
      <c r="B46" s="41" t="s">
        <v>22</v>
      </c>
      <c r="C46" s="42"/>
      <c r="D46" s="43"/>
      <c r="E46" s="43"/>
      <c r="F46" s="44"/>
    </row>
    <row r="47" spans="1:6" ht="11.25">
      <c r="A47" s="22">
        <v>1</v>
      </c>
      <c r="B47" s="50" t="s">
        <v>59</v>
      </c>
      <c r="C47" s="24" t="e">
        <f>F47/($F$69)</f>
        <v>#REF!</v>
      </c>
      <c r="D47" s="25" t="e">
        <f>SUM(F47/$C$4)</f>
        <v>#REF!</v>
      </c>
      <c r="E47" s="25" t="e">
        <f>SUM(F47/$E$4)</f>
        <v>#REF!</v>
      </c>
      <c r="F47" s="26" t="e">
        <f>#REF!</f>
        <v>#REF!</v>
      </c>
    </row>
    <row r="48" spans="1:6" ht="33.75">
      <c r="A48" s="27"/>
      <c r="B48" s="28" t="s">
        <v>132</v>
      </c>
      <c r="C48" s="29"/>
      <c r="D48" s="30"/>
      <c r="E48" s="30"/>
      <c r="F48" s="31" t="e">
        <f>#REF!</f>
        <v>#REF!</v>
      </c>
    </row>
    <row r="49" spans="1:6" ht="11.25">
      <c r="A49" s="22">
        <v>2</v>
      </c>
      <c r="B49" s="50" t="s">
        <v>23</v>
      </c>
      <c r="C49" s="24">
        <v>0</v>
      </c>
      <c r="D49" s="25">
        <v>0</v>
      </c>
      <c r="E49" s="25">
        <v>0</v>
      </c>
      <c r="F49" s="26" t="e">
        <f>#REF!</f>
        <v>#REF!</v>
      </c>
    </row>
    <row r="50" spans="1:6" ht="11.25">
      <c r="A50" s="27"/>
      <c r="B50" s="28"/>
      <c r="C50" s="29"/>
      <c r="D50" s="30"/>
      <c r="E50" s="30"/>
      <c r="F50" s="31"/>
    </row>
    <row r="51" spans="1:6" ht="11.25">
      <c r="A51" s="22">
        <v>3</v>
      </c>
      <c r="B51" s="50" t="s">
        <v>24</v>
      </c>
      <c r="C51" s="24">
        <v>0</v>
      </c>
      <c r="D51" s="25">
        <v>0</v>
      </c>
      <c r="E51" s="25">
        <v>0</v>
      </c>
      <c r="F51" s="26" t="s">
        <v>35</v>
      </c>
    </row>
    <row r="52" spans="1:6" ht="11.25">
      <c r="A52" s="27"/>
      <c r="B52" s="28"/>
      <c r="C52" s="29"/>
      <c r="D52" s="30"/>
      <c r="E52" s="30"/>
      <c r="F52" s="31"/>
    </row>
    <row r="53" spans="1:11" ht="11.25">
      <c r="A53" s="22">
        <v>4</v>
      </c>
      <c r="B53" s="50" t="s">
        <v>25</v>
      </c>
      <c r="C53" s="24">
        <v>0</v>
      </c>
      <c r="D53" s="25">
        <v>0</v>
      </c>
      <c r="E53" s="25">
        <v>0</v>
      </c>
      <c r="F53" s="26" t="s">
        <v>35</v>
      </c>
      <c r="H53" s="600" t="s">
        <v>66</v>
      </c>
      <c r="I53" s="600"/>
      <c r="J53" s="600"/>
      <c r="K53" s="600"/>
    </row>
    <row r="54" spans="1:11" ht="11.25">
      <c r="A54" s="27"/>
      <c r="B54" s="28"/>
      <c r="C54" s="29"/>
      <c r="D54" s="30"/>
      <c r="E54" s="30"/>
      <c r="F54" s="31"/>
      <c r="H54" s="73" t="s">
        <v>62</v>
      </c>
      <c r="I54" s="74" t="s">
        <v>63</v>
      </c>
      <c r="J54" s="73" t="s">
        <v>64</v>
      </c>
      <c r="K54" s="73" t="s">
        <v>65</v>
      </c>
    </row>
    <row r="55" spans="1:11" ht="12" thickBot="1">
      <c r="A55" s="56">
        <v>5</v>
      </c>
      <c r="B55" s="57" t="s">
        <v>26</v>
      </c>
      <c r="C55" s="58" t="e">
        <f>SUM(C47:C53)</f>
        <v>#REF!</v>
      </c>
      <c r="D55" s="59" t="e">
        <f>SUM(D47:D53)</f>
        <v>#REF!</v>
      </c>
      <c r="E55" s="59" t="e">
        <f>SUM(E47:E53)</f>
        <v>#REF!</v>
      </c>
      <c r="F55" s="60" t="e">
        <f>SUM(F47:F53)</f>
        <v>#REF!</v>
      </c>
      <c r="H55" s="75" t="e">
        <f>F55/F86</f>
        <v>#REF!</v>
      </c>
      <c r="I55" s="75" t="e">
        <f>D55=F55/$C$4</f>
        <v>#REF!</v>
      </c>
      <c r="J55" s="76" t="e">
        <f>E55=F55/$E$4</f>
        <v>#REF!</v>
      </c>
      <c r="K55" s="75" t="e">
        <f>F55=F47</f>
        <v>#REF!</v>
      </c>
    </row>
    <row r="56" spans="1:6" ht="12" thickTop="1">
      <c r="A56" s="27"/>
      <c r="B56" s="36"/>
      <c r="C56" s="37"/>
      <c r="D56" s="38"/>
      <c r="E56" s="38"/>
      <c r="F56" s="39"/>
    </row>
    <row r="57" spans="1:6" ht="11.25">
      <c r="A57" s="40" t="s">
        <v>28</v>
      </c>
      <c r="B57" s="41" t="s">
        <v>29</v>
      </c>
      <c r="C57" s="42"/>
      <c r="D57" s="43"/>
      <c r="E57" s="43"/>
      <c r="F57" s="44"/>
    </row>
    <row r="58" spans="1:6" ht="11.25">
      <c r="A58" s="22">
        <v>1</v>
      </c>
      <c r="B58" s="50" t="s">
        <v>60</v>
      </c>
      <c r="C58" s="24" t="e">
        <f>F58/($F$69)</f>
        <v>#REF!</v>
      </c>
      <c r="D58" s="25" t="e">
        <f>SUM(F58/$C$4)</f>
        <v>#REF!</v>
      </c>
      <c r="E58" s="25" t="e">
        <f>SUM(F58/$E$4)</f>
        <v>#REF!</v>
      </c>
      <c r="F58" s="26" t="e">
        <f>#REF!</f>
        <v>#REF!</v>
      </c>
    </row>
    <row r="59" spans="1:6" ht="11.25">
      <c r="A59" s="27"/>
      <c r="B59" s="28" t="s">
        <v>61</v>
      </c>
      <c r="C59" s="29"/>
      <c r="D59" s="30"/>
      <c r="E59" s="30"/>
      <c r="F59" s="31"/>
    </row>
    <row r="60" spans="1:6" ht="12" thickBot="1">
      <c r="A60" s="56">
        <v>2</v>
      </c>
      <c r="B60" s="57" t="s">
        <v>30</v>
      </c>
      <c r="C60" s="58" t="e">
        <f>SUM(C58:C58)</f>
        <v>#REF!</v>
      </c>
      <c r="D60" s="59" t="e">
        <f>SUM(D58:D58)</f>
        <v>#REF!</v>
      </c>
      <c r="E60" s="59" t="e">
        <f>SUM(E58)</f>
        <v>#REF!</v>
      </c>
      <c r="F60" s="60" t="e">
        <f>SUM(F58)</f>
        <v>#REF!</v>
      </c>
    </row>
    <row r="61" spans="1:6" ht="12" thickTop="1">
      <c r="A61" s="45"/>
      <c r="B61" s="46"/>
      <c r="C61" s="47"/>
      <c r="D61" s="48"/>
      <c r="E61" s="48"/>
      <c r="F61" s="49"/>
    </row>
    <row r="62" spans="1:11" ht="12" thickBot="1">
      <c r="A62" s="51" t="s">
        <v>31</v>
      </c>
      <c r="B62" s="52" t="s">
        <v>32</v>
      </c>
      <c r="C62" s="53">
        <f>C37+C48+C53</f>
        <v>0</v>
      </c>
      <c r="D62" s="54">
        <f>+D37+D48+D53</f>
        <v>0</v>
      </c>
      <c r="E62" s="54">
        <f>SUM(E37+E48+E53)</f>
        <v>0</v>
      </c>
      <c r="F62" s="55" t="e">
        <f>+F37+F48+F53</f>
        <v>#REF!</v>
      </c>
      <c r="H62" s="75" t="e">
        <f>F62/F62</f>
        <v>#REF!</v>
      </c>
      <c r="I62" s="75" t="e">
        <f>D62=F62/$C$4</f>
        <v>#REF!</v>
      </c>
      <c r="J62" s="76" t="e">
        <f>E62=F62/$E$4</f>
        <v>#REF!</v>
      </c>
      <c r="K62" s="75" t="e">
        <f>F62=F53+F48+F37</f>
        <v>#REF!</v>
      </c>
    </row>
    <row r="63" spans="1:6" ht="12" thickTop="1">
      <c r="A63" s="45"/>
      <c r="B63" s="46"/>
      <c r="C63" s="47"/>
      <c r="D63" s="48"/>
      <c r="E63" s="48"/>
      <c r="F63" s="49"/>
    </row>
    <row r="64" spans="1:6" ht="11.25">
      <c r="A64" s="40" t="s">
        <v>27</v>
      </c>
      <c r="B64" s="41" t="s">
        <v>33</v>
      </c>
      <c r="C64" s="42"/>
      <c r="D64" s="43"/>
      <c r="E64" s="43"/>
      <c r="F64" s="44"/>
    </row>
    <row r="65" spans="1:6" ht="11.25">
      <c r="A65" s="22">
        <v>1</v>
      </c>
      <c r="B65" s="50" t="s">
        <v>67</v>
      </c>
      <c r="C65" s="24" t="e">
        <f>F65/($F$69)</f>
        <v>#REF!</v>
      </c>
      <c r="D65" s="25" t="e">
        <f>SUM(F65/$C$4)</f>
        <v>#REF!</v>
      </c>
      <c r="E65" s="25" t="e">
        <f>SUM(F65/$E$4)</f>
        <v>#REF!</v>
      </c>
      <c r="F65" s="26" t="e">
        <f>#REF!</f>
        <v>#REF!</v>
      </c>
    </row>
    <row r="66" spans="1:6" ht="11.25">
      <c r="A66" s="27"/>
      <c r="B66" s="28" t="s">
        <v>68</v>
      </c>
      <c r="C66" s="29"/>
      <c r="D66" s="30"/>
      <c r="E66" s="30"/>
      <c r="F66" s="31"/>
    </row>
    <row r="67" spans="1:6" ht="11.25">
      <c r="A67" s="22">
        <v>2</v>
      </c>
      <c r="B67" s="50" t="s">
        <v>69</v>
      </c>
      <c r="C67" s="24" t="e">
        <f>F67/($F$69)</f>
        <v>#REF!</v>
      </c>
      <c r="D67" s="25" t="e">
        <f>SUM(F67/$C$4)</f>
        <v>#REF!</v>
      </c>
      <c r="E67" s="25" t="e">
        <f>SUM(F67/$E$4)</f>
        <v>#REF!</v>
      </c>
      <c r="F67" s="26">
        <v>0</v>
      </c>
    </row>
    <row r="68" spans="1:6" ht="11.25">
      <c r="A68" s="27"/>
      <c r="B68" s="28" t="s">
        <v>70</v>
      </c>
      <c r="C68" s="29"/>
      <c r="D68" s="30"/>
      <c r="E68" s="30"/>
      <c r="F68" s="31"/>
    </row>
    <row r="69" spans="1:11" ht="12" thickBot="1">
      <c r="A69" s="51" t="s">
        <v>31</v>
      </c>
      <c r="B69" s="52" t="s">
        <v>32</v>
      </c>
      <c r="C69" s="53" t="e">
        <f>C44+C55+C60</f>
        <v>#REF!</v>
      </c>
      <c r="D69" s="54" t="e">
        <f>+D44+D55+D60</f>
        <v>#REF!</v>
      </c>
      <c r="E69" s="54" t="e">
        <f>SUM(E44+E55+E60)</f>
        <v>#REF!</v>
      </c>
      <c r="F69" s="55" t="e">
        <f>+F44+F55+F60</f>
        <v>#REF!</v>
      </c>
      <c r="H69" s="75" t="e">
        <f>F69/F69</f>
        <v>#REF!</v>
      </c>
      <c r="I69" s="75" t="e">
        <f>D69=F69/$C$4</f>
        <v>#REF!</v>
      </c>
      <c r="J69" s="76" t="e">
        <f>E69=F69/$E$4</f>
        <v>#REF!</v>
      </c>
      <c r="K69" s="75" t="e">
        <f>F69=F60+F55+F44</f>
        <v>#REF!</v>
      </c>
    </row>
    <row r="70" spans="1:6" ht="12" thickTop="1">
      <c r="A70" s="45"/>
      <c r="B70" s="46"/>
      <c r="C70" s="47"/>
      <c r="D70" s="48"/>
      <c r="E70" s="48"/>
      <c r="F70" s="49"/>
    </row>
    <row r="71" spans="1:6" ht="11.25">
      <c r="A71" s="40" t="s">
        <v>27</v>
      </c>
      <c r="B71" s="41" t="s">
        <v>33</v>
      </c>
      <c r="C71" s="42"/>
      <c r="D71" s="43"/>
      <c r="E71" s="43"/>
      <c r="F71" s="44"/>
    </row>
    <row r="72" spans="1:6" ht="11.25">
      <c r="A72" s="22">
        <v>1</v>
      </c>
      <c r="B72" s="50" t="s">
        <v>67</v>
      </c>
      <c r="C72" s="24" t="e">
        <f>F72/($F$69)</f>
        <v>#REF!</v>
      </c>
      <c r="D72" s="25" t="e">
        <f>SUM(F72/$C$4)</f>
        <v>#REF!</v>
      </c>
      <c r="E72" s="25" t="e">
        <f>SUM(F72/$E$4)</f>
        <v>#REF!</v>
      </c>
      <c r="F72" s="26">
        <v>0</v>
      </c>
    </row>
    <row r="73" spans="1:6" ht="11.25">
      <c r="A73" s="27"/>
      <c r="B73" s="28" t="s">
        <v>68</v>
      </c>
      <c r="C73" s="29"/>
      <c r="D73" s="30"/>
      <c r="E73" s="30"/>
      <c r="F73" s="31"/>
    </row>
    <row r="74" spans="1:6" ht="11.25">
      <c r="A74" s="22">
        <v>2</v>
      </c>
      <c r="B74" s="50" t="s">
        <v>69</v>
      </c>
      <c r="C74" s="24" t="e">
        <f>F74/($F$69)</f>
        <v>#REF!</v>
      </c>
      <c r="D74" s="25" t="e">
        <f>SUM(F74/$C$4)</f>
        <v>#REF!</v>
      </c>
      <c r="E74" s="25" t="e">
        <f>SUM(F74/$E$4)</f>
        <v>#REF!</v>
      </c>
      <c r="F74" s="26">
        <v>0</v>
      </c>
    </row>
    <row r="75" spans="1:6" ht="11.25">
      <c r="A75" s="27"/>
      <c r="B75" s="28" t="s">
        <v>70</v>
      </c>
      <c r="C75" s="29"/>
      <c r="D75" s="30"/>
      <c r="E75" s="30"/>
      <c r="F75" s="31"/>
    </row>
    <row r="76" spans="1:6" ht="11.25">
      <c r="A76" s="22">
        <v>3</v>
      </c>
      <c r="B76" s="50" t="s">
        <v>71</v>
      </c>
      <c r="C76" s="24" t="e">
        <f>F76/($F$69)</f>
        <v>#REF!</v>
      </c>
      <c r="D76" s="25" t="e">
        <f>SUM(F76/$C$4)</f>
        <v>#REF!</v>
      </c>
      <c r="E76" s="25" t="e">
        <f>SUM(F76/$E$4)</f>
        <v>#REF!</v>
      </c>
      <c r="F76" s="26">
        <v>0</v>
      </c>
    </row>
    <row r="77" spans="1:6" ht="11.25">
      <c r="A77" s="27"/>
      <c r="B77" s="28" t="s">
        <v>72</v>
      </c>
      <c r="C77" s="29"/>
      <c r="D77" s="30"/>
      <c r="E77" s="30"/>
      <c r="F77" s="31"/>
    </row>
    <row r="78" spans="1:6" ht="11.25">
      <c r="A78" s="22">
        <v>4</v>
      </c>
      <c r="B78" s="50" t="s">
        <v>73</v>
      </c>
      <c r="C78" s="24" t="e">
        <f>F78/($F$69)</f>
        <v>#REF!</v>
      </c>
      <c r="D78" s="25" t="e">
        <f>SUM(F78/$C$4)</f>
        <v>#REF!</v>
      </c>
      <c r="E78" s="25" t="e">
        <f>SUM(F78/$E$4)</f>
        <v>#REF!</v>
      </c>
      <c r="F78" s="26">
        <v>0</v>
      </c>
    </row>
    <row r="79" spans="1:6" ht="11.25">
      <c r="A79" s="27"/>
      <c r="B79" s="28" t="s">
        <v>74</v>
      </c>
      <c r="C79" s="29"/>
      <c r="D79" s="30"/>
      <c r="E79" s="30"/>
      <c r="F79" s="31"/>
    </row>
    <row r="80" spans="1:6" ht="11.25">
      <c r="A80" s="22">
        <v>5</v>
      </c>
      <c r="B80" s="50" t="s">
        <v>75</v>
      </c>
      <c r="C80" s="24" t="e">
        <f>F80/($F$69)</f>
        <v>#REF!</v>
      </c>
      <c r="D80" s="25" t="e">
        <f>SUM(F80/$C$4)</f>
        <v>#REF!</v>
      </c>
      <c r="E80" s="25" t="e">
        <f>SUM(F80/$E$4)</f>
        <v>#REF!</v>
      </c>
      <c r="F80" s="26">
        <v>0</v>
      </c>
    </row>
    <row r="81" spans="1:6" ht="11.25">
      <c r="A81" s="27"/>
      <c r="B81" s="28" t="s">
        <v>76</v>
      </c>
      <c r="C81" s="29"/>
      <c r="D81" s="30"/>
      <c r="E81" s="30"/>
      <c r="F81" s="31"/>
    </row>
    <row r="82" spans="1:6" ht="11.25">
      <c r="A82" s="22">
        <v>5</v>
      </c>
      <c r="B82" s="50" t="s">
        <v>34</v>
      </c>
      <c r="C82" s="24">
        <v>0</v>
      </c>
      <c r="D82" s="25">
        <v>0</v>
      </c>
      <c r="E82" s="25">
        <v>0</v>
      </c>
      <c r="F82" s="26">
        <v>0</v>
      </c>
    </row>
    <row r="83" spans="1:6" ht="11.25">
      <c r="A83" s="27"/>
      <c r="B83" s="28"/>
      <c r="C83" s="29"/>
      <c r="D83" s="30"/>
      <c r="E83" s="30"/>
      <c r="F83" s="31"/>
    </row>
    <row r="84" spans="1:6" ht="12" thickBot="1">
      <c r="A84" s="56">
        <v>7</v>
      </c>
      <c r="B84" s="57" t="s">
        <v>36</v>
      </c>
      <c r="C84" s="58" t="e">
        <f>SUM(C72:C78)</f>
        <v>#REF!</v>
      </c>
      <c r="D84" s="59" t="e">
        <f>SUM(D72:D78)</f>
        <v>#REF!</v>
      </c>
      <c r="E84" s="59" t="e">
        <f>SUM(E72:E78)</f>
        <v>#REF!</v>
      </c>
      <c r="F84" s="60">
        <f>SUM(F72:F80)</f>
        <v>0</v>
      </c>
    </row>
    <row r="85" spans="1:6" ht="12" thickTop="1">
      <c r="A85" s="45"/>
      <c r="B85" s="46"/>
      <c r="C85" s="47"/>
      <c r="D85" s="48"/>
      <c r="E85" s="48"/>
      <c r="F85" s="49"/>
    </row>
    <row r="86" spans="1:6" ht="12" thickBot="1">
      <c r="A86" s="61" t="s">
        <v>37</v>
      </c>
      <c r="B86" s="62" t="s">
        <v>38</v>
      </c>
      <c r="C86" s="53"/>
      <c r="D86" s="54" t="e">
        <f>D69+D84</f>
        <v>#REF!</v>
      </c>
      <c r="E86" s="54" t="e">
        <f>+E69+E84</f>
        <v>#REF!</v>
      </c>
      <c r="F86" s="55" t="e">
        <f>+F69+F84</f>
        <v>#REF!</v>
      </c>
    </row>
    <row r="87" spans="1:6" ht="12" thickTop="1">
      <c r="A87" s="45"/>
      <c r="B87" s="46"/>
      <c r="C87" s="47"/>
      <c r="D87" s="48"/>
      <c r="E87" s="48"/>
      <c r="F87" s="49"/>
    </row>
    <row r="88" spans="1:6" ht="11.25">
      <c r="A88" s="63"/>
      <c r="B88" s="64"/>
      <c r="F88" s="65"/>
    </row>
  </sheetData>
  <sheetProtection/>
  <mergeCells count="4">
    <mergeCell ref="H40:K40"/>
    <mergeCell ref="H53:K53"/>
    <mergeCell ref="A5:B5"/>
    <mergeCell ref="H29:K29"/>
  </mergeCells>
  <printOptions/>
  <pageMargins left="0.5905511811023623" right="0.5905511811023623" top="0.5833333333333334" bottom="0.7480314960629921" header="0.31496062992125984" footer="0.31496062992125984"/>
  <pageSetup horizontalDpi="600" verticalDpi="600" orientation="portrait" paperSize="9" r:id="rId3"/>
  <headerFooter>
    <oddFooter>&amp;R&amp;G</oddFooter>
  </headerFooter>
  <rowBreaks count="1" manualBreakCount="1">
    <brk id="56"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CBRE</dc:creator>
  <cp:keywords/>
  <dc:description/>
  <cp:lastModifiedBy>Ollie Fallon</cp:lastModifiedBy>
  <cp:lastPrinted>2023-08-09T15:47:03Z</cp:lastPrinted>
  <dcterms:created xsi:type="dcterms:W3CDTF">2016-07-14T16:59:57Z</dcterms:created>
  <dcterms:modified xsi:type="dcterms:W3CDTF">2023-08-10T15:01:48Z</dcterms:modified>
  <cp:category/>
  <cp:version/>
  <cp:contentType/>
  <cp:contentStatus/>
</cp:coreProperties>
</file>